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hristopher Paris\Documents\Oxebridge\Do It Yourself Kit 2015\ISO 9001 kit\v 1.10\DOCUMENTS\"/>
    </mc:Choice>
  </mc:AlternateContent>
  <xr:revisionPtr revIDLastSave="0" documentId="13_ncr:1_{4119CA3D-C03F-4084-9658-8AE8C0A4AF33}" xr6:coauthVersionLast="36" xr6:coauthVersionMax="36" xr10:uidLastSave="{00000000-0000-0000-0000-000000000000}"/>
  <bookViews>
    <workbookView xWindow="0" yWindow="0" windowWidth="19200" windowHeight="7248" activeTab="4" xr2:uid="{00000000-000D-0000-FFFF-FFFF00000000}"/>
  </bookViews>
  <sheets>
    <sheet name="Parties" sheetId="9" r:id="rId1"/>
    <sheet name="Issues" sheetId="1" r:id="rId2"/>
    <sheet name="Risk Register" sheetId="4" r:id="rId3"/>
    <sheet name="Opp Register" sheetId="3" r:id="rId4"/>
    <sheet name="Lists" sheetId="8" r:id="rId5"/>
  </sheets>
  <definedNames>
    <definedName name="_xlnm._FilterDatabase" localSheetId="1" hidden="1">Issues!$A$2:$G$101</definedName>
    <definedName name="Bias">OFFSET(Lists!$H$2,0,0,COUNTA(Lists!$H:$H)-1,1)</definedName>
    <definedName name="correction">Lists!$O$2:$O$6</definedName>
    <definedName name="cost">Lists!$Q$2:$Q$6</definedName>
    <definedName name="Likelihood">Lists!$K$2:$K$6</definedName>
    <definedName name="Occurrences">Lists!$L$2:$L$6</definedName>
    <definedName name="opprep">Lists!$R$2:$R$6</definedName>
    <definedName name="Party">OFFSET(Parties!$A$3,0,0,COUNTA(Parties!$A:$A)-1,1)</definedName>
    <definedName name="Potential">Lists!$M$2:$M$6</definedName>
    <definedName name="Priority">OFFSET(Lists!$F$2,0,0,COUNTA(Lists!$F:$F)-1,1)</definedName>
    <definedName name="Process">OFFSET(Lists!$I$2,0,0,COUNTA(Lists!$I:$I)-1,1)</definedName>
    <definedName name="riskrep">Lists!$P$2:$P$6</definedName>
    <definedName name="score">Lists!#REF!</definedName>
    <definedName name="Success">Lists!$T$2:$T$6</definedName>
    <definedName name="Treatment">OFFSET(Lists!$G$2,0,0,COUNTA(Lists!$G:$G)-1,1)</definedName>
    <definedName name="Type">OFFSET(Lists!$E$2,0,0,COUNTA(Lists!$E:$E)-1,1)</definedName>
    <definedName name="Violation">Lists!$N$2:$N$6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3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4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4" i="4"/>
  <c r="V18" i="8" l="1"/>
  <c r="V24" i="8"/>
  <c r="C21" i="8"/>
  <c r="A13" i="8"/>
  <c r="C13" i="8" s="1"/>
  <c r="A14" i="8"/>
  <c r="C14" i="8" s="1"/>
  <c r="A15" i="8"/>
  <c r="C15" i="8" s="1"/>
  <c r="A16" i="8"/>
  <c r="C16" i="8" s="1"/>
  <c r="A17" i="8"/>
  <c r="C17" i="8" s="1"/>
  <c r="C11" i="8"/>
  <c r="C10" i="8"/>
  <c r="C12" i="8"/>
  <c r="N40" i="4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N4" i="3"/>
  <c r="G4" i="3"/>
  <c r="F38" i="4"/>
  <c r="M38" i="4"/>
  <c r="N8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F5" i="4"/>
  <c r="N5" i="4" s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M5" i="4"/>
  <c r="M6" i="4"/>
  <c r="M7" i="4"/>
  <c r="M8" i="4"/>
  <c r="M9" i="4"/>
  <c r="M10" i="4"/>
  <c r="N10" i="4" s="1"/>
  <c r="M11" i="4"/>
  <c r="M12" i="4"/>
  <c r="N12" i="4" s="1"/>
  <c r="M13" i="4"/>
  <c r="M14" i="4"/>
  <c r="M15" i="4"/>
  <c r="M16" i="4"/>
  <c r="M17" i="4"/>
  <c r="M18" i="4"/>
  <c r="M19" i="4"/>
  <c r="M20" i="4"/>
  <c r="N20" i="4" s="1"/>
  <c r="M21" i="4"/>
  <c r="M22" i="4"/>
  <c r="M23" i="4"/>
  <c r="M24" i="4"/>
  <c r="M25" i="4"/>
  <c r="M26" i="4"/>
  <c r="M27" i="4"/>
  <c r="M28" i="4"/>
  <c r="N28" i="4" s="1"/>
  <c r="M29" i="4"/>
  <c r="M30" i="4"/>
  <c r="M31" i="4"/>
  <c r="M32" i="4"/>
  <c r="M33" i="4"/>
  <c r="M34" i="4"/>
  <c r="M35" i="4"/>
  <c r="M36" i="4"/>
  <c r="M37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F4" i="4"/>
  <c r="M4" i="4"/>
  <c r="N11" i="4" l="1"/>
  <c r="N26" i="4"/>
  <c r="N18" i="4"/>
  <c r="N9" i="4"/>
  <c r="N31" i="4"/>
  <c r="N23" i="4"/>
  <c r="N15" i="4"/>
  <c r="N7" i="4"/>
  <c r="N6" i="4"/>
  <c r="N30" i="4"/>
  <c r="N22" i="4"/>
  <c r="N14" i="4"/>
  <c r="N29" i="4"/>
  <c r="N21" i="4"/>
  <c r="N13" i="4"/>
  <c r="N27" i="4"/>
  <c r="N19" i="4"/>
  <c r="N25" i="4"/>
  <c r="N17" i="4"/>
  <c r="N24" i="4"/>
  <c r="N16" i="4"/>
  <c r="N39" i="4"/>
  <c r="N38" i="4"/>
  <c r="N37" i="4"/>
  <c r="N36" i="4"/>
  <c r="N35" i="4"/>
  <c r="N34" i="4"/>
  <c r="N33" i="4"/>
  <c r="N32" i="4"/>
  <c r="Q1" i="3"/>
  <c r="O9" i="3" l="1"/>
  <c r="O12" i="3"/>
  <c r="O13" i="3"/>
  <c r="O15" i="3"/>
  <c r="O16" i="3"/>
  <c r="O17" i="3"/>
  <c r="O19" i="3"/>
  <c r="O20" i="3"/>
  <c r="O21" i="3"/>
  <c r="O22" i="3"/>
  <c r="O24" i="3"/>
  <c r="O25" i="3"/>
  <c r="O28" i="3"/>
  <c r="O29" i="3"/>
  <c r="O32" i="3"/>
  <c r="O33" i="3"/>
  <c r="O34" i="3"/>
  <c r="O36" i="3"/>
  <c r="O37" i="3"/>
  <c r="O40" i="3"/>
  <c r="O41" i="3"/>
  <c r="O43" i="3"/>
  <c r="O44" i="3"/>
  <c r="O45" i="3"/>
  <c r="O46" i="3"/>
  <c r="O48" i="3"/>
  <c r="O49" i="3"/>
  <c r="O50" i="3"/>
  <c r="O52" i="3"/>
  <c r="O53" i="3"/>
  <c r="O56" i="3"/>
  <c r="O57" i="3"/>
  <c r="O60" i="3"/>
  <c r="O61" i="3"/>
  <c r="O64" i="3"/>
  <c r="O65" i="3"/>
  <c r="O67" i="3"/>
  <c r="O68" i="3"/>
  <c r="O69" i="3"/>
  <c r="O72" i="3"/>
  <c r="O73" i="3"/>
  <c r="O76" i="3"/>
  <c r="O77" i="3"/>
  <c r="O79" i="3"/>
  <c r="O80" i="3"/>
  <c r="O81" i="3"/>
  <c r="O84" i="3"/>
  <c r="O85" i="3"/>
  <c r="O86" i="3"/>
  <c r="O88" i="3"/>
  <c r="O89" i="3"/>
  <c r="O92" i="3"/>
  <c r="O93" i="3"/>
  <c r="O95" i="3"/>
  <c r="O96" i="3"/>
  <c r="O97" i="3"/>
  <c r="O98" i="3"/>
  <c r="O100" i="3"/>
  <c r="O101" i="3"/>
  <c r="O102" i="3"/>
  <c r="P2" i="3"/>
  <c r="O8" i="3" l="1"/>
  <c r="O5" i="3"/>
  <c r="O94" i="3"/>
  <c r="O70" i="3"/>
  <c r="O63" i="3"/>
  <c r="O18" i="3"/>
  <c r="O66" i="3"/>
  <c r="O35" i="3"/>
  <c r="O14" i="3"/>
  <c r="O11" i="3"/>
  <c r="O83" i="3"/>
  <c r="O62" i="3"/>
  <c r="O59" i="3"/>
  <c r="O38" i="3"/>
  <c r="O31" i="3"/>
  <c r="O51" i="3"/>
  <c r="O30" i="3"/>
  <c r="O27" i="3"/>
  <c r="O6" i="3"/>
  <c r="O91" i="3"/>
  <c r="O82" i="3"/>
  <c r="O99" i="3"/>
  <c r="O78" i="3"/>
  <c r="O75" i="3"/>
  <c r="O54" i="3"/>
  <c r="O47" i="3"/>
  <c r="O103" i="3"/>
  <c r="O90" i="3"/>
  <c r="O87" i="3"/>
  <c r="O74" i="3"/>
  <c r="O71" i="3"/>
  <c r="O58" i="3"/>
  <c r="O55" i="3"/>
  <c r="O42" i="3"/>
  <c r="O39" i="3"/>
  <c r="O26" i="3"/>
  <c r="O23" i="3"/>
  <c r="O10" i="3"/>
  <c r="O7" i="3"/>
  <c r="O3" i="4"/>
  <c r="N4" i="4" l="1"/>
  <c r="C24" i="8" l="1"/>
  <c r="C22" i="8"/>
  <c r="O4" i="3"/>
  <c r="C2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Paris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is an estimate of how likely you think the risk is; what is the chance of it happening.</t>
        </r>
      </text>
    </comment>
    <comment ref="E3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is a consideration of whether the risk has already happened; an unlikely risk may still have happened recently, so this helps dial in the Probability number a bit.</t>
        </r>
      </text>
    </comment>
    <comment ref="G3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Here the risk is so bad, the customer pulls ALL their orders or work from your company. </t>
        </r>
      </text>
    </comment>
    <comment ref="H3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column reflects the risk impacting on only the immediate job you're working on; not the entire customer contract. This might be for a single order or single delivery.</t>
        </r>
      </text>
    </comment>
    <comment ref="I3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is dependent on the risk: might be harm or injury to your workers in some cases, might be harm to the customer or public in other cases. It depends on each risk.</t>
        </r>
      </text>
    </comment>
    <comment ref="J3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means the risk would cause you to violate some law, statute, regulation, etc.</t>
        </r>
      </text>
    </comment>
    <comment ref="K3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is the potential damage on your "brand" or reputation in the industry, if the risk happens</t>
        </r>
      </text>
    </comment>
    <comment ref="L3" authorId="0" shapeId="0" xr:uid="{00000000-0006-0000-0200-000008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This is your estimate of how much $$ this risk will cost you, either to repair something when the risk occurs, or due to some other potential penalty. Higher costs are worse.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Paris</author>
  </authors>
  <commentList>
    <comment ref="E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What is the likelihood that you can obtain this opportunity?</t>
        </r>
      </text>
    </comment>
    <comment ref="F3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Have you obtained this opportunity previously?</t>
        </r>
      </text>
    </comment>
    <comment ref="H3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Could the opportunity result in you getting new customers or breaking into new markets?</t>
        </r>
      </text>
    </comment>
    <comment ref="I3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Chris Paris:</t>
        </r>
        <r>
          <rPr>
            <sz val="9"/>
            <color indexed="81"/>
            <rFont val="Tahoma"/>
            <charset val="1"/>
          </rPr>
          <t xml:space="preserve">
Could the opportunity result in your </t>
        </r>
        <r>
          <rPr>
            <b/>
            <i/>
            <sz val="9"/>
            <color indexed="81"/>
            <rFont val="Tahoma"/>
            <family val="2"/>
          </rPr>
          <t>current</t>
        </r>
        <r>
          <rPr>
            <sz val="9"/>
            <color indexed="81"/>
            <rFont val="Tahoma"/>
            <charset val="1"/>
          </rPr>
          <t xml:space="preserve"> customers increasing their business with you?</t>
        </r>
      </text>
    </comment>
    <comment ref="J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Chris Paris:</t>
        </r>
        <r>
          <rPr>
            <sz val="9"/>
            <color indexed="81"/>
            <rFont val="Tahoma"/>
            <family val="2"/>
          </rPr>
          <t xml:space="preserve">
Could this opportunity help you meet laws, statutes, regulations, etc?</t>
        </r>
      </text>
    </comment>
    <comment ref="L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Chris Paris:</t>
        </r>
        <r>
          <rPr>
            <sz val="9"/>
            <color indexed="81"/>
            <rFont val="Tahoma"/>
            <family val="2"/>
          </rPr>
          <t xml:space="preserve">
What's the potential for this opportunity to improve your reputation in the industry or your brand?</t>
        </r>
      </text>
    </comment>
    <comment ref="M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Chris Paris:</t>
        </r>
        <r>
          <rPr>
            <sz val="9"/>
            <color indexed="81"/>
            <rFont val="Tahoma"/>
            <family val="2"/>
          </rPr>
          <t xml:space="preserve">
How much will this cost to implement? Lower costs are better, in this case.</t>
        </r>
      </text>
    </comment>
  </commentList>
</comments>
</file>

<file path=xl/sharedStrings.xml><?xml version="1.0" encoding="utf-8"?>
<sst xmlns="http://schemas.openxmlformats.org/spreadsheetml/2006/main" count="399" uniqueCount="241">
  <si>
    <t>Interested Party</t>
  </si>
  <si>
    <t>Int / Ext</t>
  </si>
  <si>
    <t>Issue of Concern</t>
  </si>
  <si>
    <t>Bias</t>
  </si>
  <si>
    <t>Treatment Method</t>
  </si>
  <si>
    <t>Prioritiy</t>
  </si>
  <si>
    <t>Internal</t>
  </si>
  <si>
    <t>External</t>
  </si>
  <si>
    <t>Direct Customer</t>
  </si>
  <si>
    <t>Certification Body</t>
  </si>
  <si>
    <t>Employee / Staff</t>
  </si>
  <si>
    <t>Local Community</t>
  </si>
  <si>
    <t>Type</t>
  </si>
  <si>
    <t>Priority</t>
  </si>
  <si>
    <t>High</t>
  </si>
  <si>
    <t>Medium</t>
  </si>
  <si>
    <t>Low</t>
  </si>
  <si>
    <t>Treatment</t>
  </si>
  <si>
    <t>Mixed</t>
  </si>
  <si>
    <t>Processes</t>
  </si>
  <si>
    <t>Other</t>
  </si>
  <si>
    <t>Emergency</t>
  </si>
  <si>
    <t>Reason for Inclusion</t>
  </si>
  <si>
    <t>All Processes</t>
  </si>
  <si>
    <t xml:space="preserve">Expect to be compensated </t>
  </si>
  <si>
    <t>Expect satisfactory equipment, facilities</t>
  </si>
  <si>
    <t>Require appropriate training</t>
  </si>
  <si>
    <t>Company must remain financially healthy</t>
  </si>
  <si>
    <t>QMS processes must be efficient</t>
  </si>
  <si>
    <t>Expect high quality products</t>
  </si>
  <si>
    <t>Expect on time delivery</t>
  </si>
  <si>
    <t>Could be source of referrals to new customers</t>
  </si>
  <si>
    <t>Mandate regulatory requirements</t>
  </si>
  <si>
    <t>Expect to be paid promptly</t>
  </si>
  <si>
    <t>Require clearly defined requirements</t>
  </si>
  <si>
    <t>Require adequate notice of rush jobs</t>
  </si>
  <si>
    <t>Internal Auditing</t>
  </si>
  <si>
    <t>Root Cause Analysis</t>
  </si>
  <si>
    <t>Vendor Auditing</t>
  </si>
  <si>
    <t>Other Auditing</t>
  </si>
  <si>
    <t>Marketing Enhancement</t>
  </si>
  <si>
    <t>See Risk Register</t>
  </si>
  <si>
    <t>Opportunity</t>
  </si>
  <si>
    <t>Risk</t>
  </si>
  <si>
    <t>See audit records</t>
  </si>
  <si>
    <t>No Action: Accept Risk per Mgmt Decision</t>
  </si>
  <si>
    <t>Manage company finances appropriately</t>
  </si>
  <si>
    <t>Management Review Activity</t>
  </si>
  <si>
    <t>We do this naturally</t>
  </si>
  <si>
    <t>Record Reference / Notes</t>
  </si>
  <si>
    <t>Must comply with all regulations and statutes</t>
  </si>
  <si>
    <t>Maintain good relations locally</t>
  </si>
  <si>
    <t>Concerned with growth of company</t>
  </si>
  <si>
    <t>Vendor performance impacts on our reputation</t>
  </si>
  <si>
    <t>Ln
#</t>
  </si>
  <si>
    <t>Process</t>
  </si>
  <si>
    <t>Probability (of achieving the opportunity)</t>
  </si>
  <si>
    <t>Prob. Rating</t>
  </si>
  <si>
    <t>Benefit (if opportunity is encountered)</t>
  </si>
  <si>
    <t>Ben. Rating</t>
  </si>
  <si>
    <t>Post- Implementation Success?</t>
  </si>
  <si>
    <t>Likelihood</t>
  </si>
  <si>
    <t>Previous Occurrences</t>
  </si>
  <si>
    <t>Potential for New Business</t>
  </si>
  <si>
    <t>Potential Expansion of Current Business</t>
  </si>
  <si>
    <t>Potential improvement in satisfying regulations</t>
  </si>
  <si>
    <t>Potential improvement to internal QMS processes</t>
  </si>
  <si>
    <t>Improvement to Company Reputation</t>
  </si>
  <si>
    <t>Potential Cost of Implementation</t>
  </si>
  <si>
    <t>Probability (of risk occurring)</t>
  </si>
  <si>
    <t>Consequence (if risk is encountered)</t>
  </si>
  <si>
    <t>Cons. Rating</t>
  </si>
  <si>
    <t>Risk Factor after Mitigation</t>
  </si>
  <si>
    <t>Potential Violation of Regulations</t>
  </si>
  <si>
    <t>Impact on Company Reputation</t>
  </si>
  <si>
    <t>Occurrences</t>
  </si>
  <si>
    <t>Potential</t>
  </si>
  <si>
    <t>reputation</t>
  </si>
  <si>
    <t>score</t>
  </si>
  <si>
    <t>Success</t>
  </si>
  <si>
    <t>RISK RATING LIMIT:</t>
  </si>
  <si>
    <t>Cannot occur / not applicable</t>
  </si>
  <si>
    <t>Has never occurred.</t>
  </si>
  <si>
    <t>None / NA</t>
  </si>
  <si>
    <t>No impact  / NA</t>
  </si>
  <si>
    <t>Opportunity Failed</t>
  </si>
  <si>
    <t>Unlikely to occur</t>
  </si>
  <si>
    <t>Has not occurred in past 10 years.</t>
  </si>
  <si>
    <t>Minor</t>
  </si>
  <si>
    <t>&gt; $500,000</t>
  </si>
  <si>
    <t>Minimal impact</t>
  </si>
  <si>
    <t>Opportunity Abandoned</t>
  </si>
  <si>
    <t>Somewhat likely to occur</t>
  </si>
  <si>
    <t>Moderate</t>
  </si>
  <si>
    <t>Moderate impact</t>
  </si>
  <si>
    <t>Met some expectations</t>
  </si>
  <si>
    <t>Likely to occur</t>
  </si>
  <si>
    <t>Has occurred in past 5 years.</t>
  </si>
  <si>
    <t>&lt; $100,000</t>
  </si>
  <si>
    <t>Good impact</t>
  </si>
  <si>
    <t>Met all expectations</t>
  </si>
  <si>
    <t>Very likely to occur</t>
  </si>
  <si>
    <t>Has occurred in past year.</t>
  </si>
  <si>
    <t>Very High</t>
  </si>
  <si>
    <t>$0 or N/A</t>
  </si>
  <si>
    <t>Great impact</t>
  </si>
  <si>
    <t>Exceeded expectations</t>
  </si>
  <si>
    <t>Violation</t>
  </si>
  <si>
    <t>correction</t>
  </si>
  <si>
    <t>$ 0</t>
  </si>
  <si>
    <t>None</t>
  </si>
  <si>
    <t>Minimal</t>
  </si>
  <si>
    <t>Possible</t>
  </si>
  <si>
    <t>Severe</t>
  </si>
  <si>
    <t>Very severe</t>
  </si>
  <si>
    <t>Public</t>
  </si>
  <si>
    <t>Financials (confidential)</t>
  </si>
  <si>
    <t>Training provided, assessed through audits</t>
  </si>
  <si>
    <t>See Opportunity Register</t>
  </si>
  <si>
    <t>Do this as normal part of business</t>
  </si>
  <si>
    <t>Supplier</t>
  </si>
  <si>
    <t>Definite</t>
  </si>
  <si>
    <t>Legal Risk</t>
  </si>
  <si>
    <t>Risk Register / FMEA Style</t>
  </si>
  <si>
    <t>Has occurred in past 10 years.</t>
  </si>
  <si>
    <t>Ln</t>
  </si>
  <si>
    <t>Number of active improvement activities:</t>
  </si>
  <si>
    <t>Status</t>
  </si>
  <si>
    <t>No action, proceed normally for now</t>
  </si>
  <si>
    <t>Top Management</t>
  </si>
  <si>
    <t>Purchase our products and services</t>
  </si>
  <si>
    <t>Directly responsible for manufacture of products, delivery of service</t>
  </si>
  <si>
    <t>End user of our products and services</t>
  </si>
  <si>
    <t>Has direct responsibility for management of the company</t>
  </si>
  <si>
    <t>Impacted by our activities in the region</t>
  </si>
  <si>
    <t>Provides our raw materials and critical support services</t>
  </si>
  <si>
    <t>Risk Register / FMEA</t>
  </si>
  <si>
    <t xml:space="preserve">Can provide positive press </t>
  </si>
  <si>
    <t>&gt; $100,000</t>
  </si>
  <si>
    <t>&lt; $10,000</t>
  </si>
  <si>
    <t>Corrective Action Request (CAR)</t>
  </si>
  <si>
    <t>Product End User</t>
  </si>
  <si>
    <t>Company must maintain sufficient staff</t>
  </si>
  <si>
    <t>cost of opp</t>
  </si>
  <si>
    <t>Receive some products</t>
  </si>
  <si>
    <t>Regulatory Bodies</t>
  </si>
  <si>
    <t>Staffing Agencies</t>
  </si>
  <si>
    <t>Provide candidates for hiring - conduct initial vetting of candidates</t>
  </si>
  <si>
    <t>CPA</t>
  </si>
  <si>
    <t>Provides accounting services and annual financial reviews</t>
  </si>
  <si>
    <t>Attorney</t>
  </si>
  <si>
    <t>Provides legal services</t>
  </si>
  <si>
    <t>If happy, could expand current business</t>
  </si>
  <si>
    <t>Flows down their QMS requirements</t>
  </si>
  <si>
    <t>Order processing reviews requirements</t>
  </si>
  <si>
    <t>Order acceptance records</t>
  </si>
  <si>
    <t>Expect good customer support</t>
  </si>
  <si>
    <t>Equipment and building maintenance, provision of resources</t>
  </si>
  <si>
    <t>Maintenance records, management review records</t>
  </si>
  <si>
    <t>See training records, audit records</t>
  </si>
  <si>
    <t>Have concerns over property and nearby land</t>
  </si>
  <si>
    <t>Attorneys provide counsel, assure compliance to local laws</t>
  </si>
  <si>
    <t>Legal records (confidential)</t>
  </si>
  <si>
    <t>No Action: largely satisifed for now</t>
  </si>
  <si>
    <t>Management review records, financials (confidential)</t>
  </si>
  <si>
    <t>Vendor performance oversight</t>
  </si>
  <si>
    <t>Flowdown of reqs on POs; auditing if needed; management review records</t>
  </si>
  <si>
    <t>Supplier does not want us to damage or lose their material</t>
  </si>
  <si>
    <t>Currently don’t have any at this time</t>
  </si>
  <si>
    <t>Have concerns that we may impact on their reputation</t>
  </si>
  <si>
    <t>See management review records</t>
  </si>
  <si>
    <t>Management discussions with attorney</t>
  </si>
  <si>
    <t>CPA review of financials</t>
  </si>
  <si>
    <t>See entry for Direct Customer above</t>
  </si>
  <si>
    <t>Concerned with safety of the product</t>
  </si>
  <si>
    <t>Standard product design practices</t>
  </si>
  <si>
    <t>Design records</t>
  </si>
  <si>
    <t>Must provide adequate candidates</t>
  </si>
  <si>
    <t>Adhere to labor laws, OSHA, contractual obligations, etc</t>
  </si>
  <si>
    <t>No special actions required</t>
  </si>
  <si>
    <t>Assess and interview candidates, notify agency of problems</t>
  </si>
  <si>
    <t>Hiring and training records</t>
  </si>
  <si>
    <t>Requires reliable equipment and facilities</t>
  </si>
  <si>
    <t>Opportunity Register</t>
  </si>
  <si>
    <t>RISK CONSIDERATION LIMIT</t>
  </si>
  <si>
    <t>Mitigation Plan</t>
  </si>
  <si>
    <t>(Required for risk factors &gt;=</t>
  </si>
  <si>
    <t>Opportunity Pursuit Plan
(suggested for Opp Factors &gt;=</t>
  </si>
  <si>
    <t>)
 May reference external planning document</t>
  </si>
  <si>
    <t>Opportunity Trend Data</t>
  </si>
  <si>
    <t>Number Open Improvement Initiatives</t>
  </si>
  <si>
    <t>Number Closed Improvement Initiatives</t>
  </si>
  <si>
    <t>Total Improvement Initiatives to Date</t>
  </si>
  <si>
    <t>Risk Trend Data</t>
  </si>
  <si>
    <t xml:space="preserve">, 
suggested for risk factors between </t>
  </si>
  <si>
    <t>Total risks processed</t>
  </si>
  <si>
    <t>Total risks requiring action</t>
  </si>
  <si>
    <t>Total risks suggesting action</t>
  </si>
  <si>
    <t>Total risks accepted without action</t>
  </si>
  <si>
    <t>COTO Log: Issues List</t>
  </si>
  <si>
    <t>Rev. 0</t>
  </si>
  <si>
    <r>
      <t xml:space="preserve">COTO Log: Interested Parties List </t>
    </r>
    <r>
      <rPr>
        <b/>
        <sz val="9"/>
        <rFont val="Arial"/>
        <family val="2"/>
      </rPr>
      <t>Rev. 0</t>
    </r>
  </si>
  <si>
    <r>
      <t xml:space="preserve">COTO Log: Risk Register </t>
    </r>
    <r>
      <rPr>
        <b/>
        <sz val="9"/>
        <rFont val="Arial"/>
        <family val="2"/>
      </rPr>
      <t>Rev. 0</t>
    </r>
  </si>
  <si>
    <r>
      <t xml:space="preserve">COTO Log: Opportunity Register </t>
    </r>
    <r>
      <rPr>
        <b/>
        <sz val="9"/>
        <rFont val="Arial"/>
        <family val="2"/>
      </rPr>
      <t>Rev. 0</t>
    </r>
  </si>
  <si>
    <t>Labor Union Representatives</t>
  </si>
  <si>
    <t>Interfaces with management and labor union</t>
  </si>
  <si>
    <t>Investors</t>
  </si>
  <si>
    <t>Parent Company</t>
  </si>
  <si>
    <t>Concerned with financial health of the company</t>
  </si>
  <si>
    <t>Concerned with company's  exposure to litigation</t>
  </si>
  <si>
    <t>Concerned with company's accounting practices</t>
  </si>
  <si>
    <t>Wants our company to hire and retain local workers</t>
  </si>
  <si>
    <t>Concerned with reputation of our company as a employer</t>
  </si>
  <si>
    <r>
      <t xml:space="preserve">Risk Factor
</t>
    </r>
    <r>
      <rPr>
        <b/>
        <sz val="6"/>
        <rFont val="Arial Narrow"/>
        <family val="2"/>
      </rPr>
      <t>(Prob x Cons)</t>
    </r>
  </si>
  <si>
    <t>Potential Risk to Human Health</t>
  </si>
  <si>
    <t>Process 1</t>
  </si>
  <si>
    <t>Process 2</t>
  </si>
  <si>
    <t>Process 3</t>
  </si>
  <si>
    <r>
      <t xml:space="preserve">Opp Factor
</t>
    </r>
    <r>
      <rPr>
        <b/>
        <sz val="6"/>
        <rFont val="Calibri"/>
        <family val="2"/>
        <scheme val="minor"/>
      </rPr>
      <t>(Prob x Ben)</t>
    </r>
  </si>
  <si>
    <t>US Treasury Dept</t>
  </si>
  <si>
    <t>Prohibits certain transaction with some countries</t>
  </si>
  <si>
    <t>US State Dept / Commerce Dept</t>
  </si>
  <si>
    <t>Enforces ITAR / EAR requirements</t>
  </si>
  <si>
    <t>Unclear roles and responsibilities between different business partners in the export process.</t>
  </si>
  <si>
    <t>Lack of compliance safeguards throughout the entire export process.</t>
  </si>
  <si>
    <t>Failure to identify vulnerable steps in the process where there is a possibility of ITAR/EAR violations</t>
  </si>
  <si>
    <t>Must control location and access to Defense Articles and Technical Data</t>
  </si>
  <si>
    <t>Must establish a gate process to stop hold and/or cancel criteria to prevent transactions from moving forward when checks fail</t>
  </si>
  <si>
    <t>Must determine decision instructions that outline the steps to take when the checks fail</t>
  </si>
  <si>
    <t>Must establish release criteria for transaction that have been stopped and escalated for further review</t>
  </si>
  <si>
    <t>Must document the entire transaction process flow</t>
  </si>
  <si>
    <t>Etc</t>
  </si>
  <si>
    <t>Lack of training and awareness on ITAR/EAR</t>
  </si>
  <si>
    <t>Lack of training and awareness on export restrictions for certain countries</t>
  </si>
  <si>
    <t>Potential Loss ot Customer or Entire Contract</t>
  </si>
  <si>
    <t>Potential Inability to Meet Immediate Job Requirements</t>
  </si>
  <si>
    <t>Est. Cost of Correction / Financial Penalty</t>
  </si>
  <si>
    <t>Audit for ISO 9001 compliance, issue certifications</t>
  </si>
  <si>
    <t>Level of compliance to ISO 9001</t>
  </si>
  <si>
    <t>Primary Process Affected</t>
  </si>
  <si>
    <t>OPP RATING LIMIT: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</si>
</sst>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A10B0A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Arial Narrow"/>
      <family val="2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164" fontId="7" fillId="5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3" borderId="1" xfId="0" applyFill="1" applyBorder="1" applyProtection="1"/>
    <xf numFmtId="0" fontId="0" fillId="3" borderId="0" xfId="0" applyFill="1" applyProtection="1"/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1" xfId="0" applyFont="1" applyBorder="1" applyProtection="1"/>
    <xf numFmtId="0" fontId="9" fillId="0" borderId="0" xfId="0" applyFont="1" applyProtection="1"/>
    <xf numFmtId="0" fontId="9" fillId="3" borderId="1" xfId="0" applyFont="1" applyFill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6" fillId="3" borderId="0" xfId="0" applyFont="1" applyFill="1" applyAlignment="1" applyProtection="1">
      <alignment wrapText="1"/>
    </xf>
    <xf numFmtId="0" fontId="6" fillId="0" borderId="0" xfId="0" applyFont="1" applyAlignment="1" applyProtection="1">
      <alignment wrapText="1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0" fontId="1" fillId="7" borderId="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vertical="center" wrapText="1"/>
    </xf>
    <xf numFmtId="0" fontId="12" fillId="3" borderId="8" xfId="0" applyFont="1" applyFill="1" applyBorder="1" applyAlignment="1" applyProtection="1">
      <alignment vertical="center" wrapText="1"/>
    </xf>
    <xf numFmtId="0" fontId="16" fillId="3" borderId="8" xfId="0" applyFont="1" applyFill="1" applyBorder="1" applyAlignment="1" applyProtection="1">
      <alignment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164" fontId="20" fillId="0" borderId="3" xfId="0" applyNumberFormat="1" applyFont="1" applyBorder="1" applyAlignment="1" applyProtection="1">
      <alignment horizontal="center" vertical="center"/>
    </xf>
    <xf numFmtId="164" fontId="20" fillId="0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164" fontId="20" fillId="0" borderId="6" xfId="0" applyNumberFormat="1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 applyProtection="1">
      <alignment horizontal="center" vertical="center" wrapText="1"/>
    </xf>
    <xf numFmtId="0" fontId="26" fillId="8" borderId="5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center" wrapText="1"/>
    </xf>
    <xf numFmtId="0" fontId="16" fillId="7" borderId="9" xfId="0" applyFont="1" applyFill="1" applyBorder="1" applyAlignment="1" applyProtection="1">
      <alignment horizontal="center" vertical="top" wrapText="1"/>
    </xf>
    <xf numFmtId="0" fontId="25" fillId="9" borderId="5" xfId="0" applyFont="1" applyFill="1" applyBorder="1" applyAlignment="1" applyProtection="1">
      <alignment horizontal="center" vertical="center" wrapText="1"/>
    </xf>
    <xf numFmtId="0" fontId="23" fillId="9" borderId="5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15" fillId="7" borderId="5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24" fillId="7" borderId="5" xfId="0" applyFont="1" applyFill="1" applyBorder="1" applyAlignment="1" applyProtection="1">
      <alignment horizontal="center" vertical="center"/>
    </xf>
    <xf numFmtId="0" fontId="24" fillId="7" borderId="13" xfId="0" applyFont="1" applyFill="1" applyBorder="1" applyAlignment="1" applyProtection="1">
      <alignment horizontal="center" vertical="center"/>
    </xf>
    <xf numFmtId="0" fontId="24" fillId="7" borderId="14" xfId="0" applyFont="1" applyFill="1" applyBorder="1" applyAlignment="1" applyProtection="1">
      <alignment horizontal="center" vertical="center"/>
    </xf>
    <xf numFmtId="0" fontId="24" fillId="7" borderId="15" xfId="0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 wrapText="1"/>
    </xf>
    <xf numFmtId="0" fontId="26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24" fillId="7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10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3070225</xdr:colOff>
      <xdr:row>2</xdr:row>
      <xdr:rowOff>117475</xdr:rowOff>
    </xdr:from>
    <xdr:to>
      <xdr:col>4</xdr:col>
      <xdr:colOff>38100</xdr:colOff>
      <xdr:row>7</xdr:row>
      <xdr:rowOff>82550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80075" y="873125"/>
          <a:ext cx="2289175" cy="8858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tx1"/>
              </a:solidFill>
            </a:rPr>
            <a:t>THIS FORM INCLUDES SAMPLE</a:t>
          </a:r>
          <a:r>
            <a:rPr lang="en-US" sz="1200" b="1" baseline="0">
              <a:solidFill>
                <a:schemeClr val="tx1"/>
              </a:solidFill>
            </a:rPr>
            <a:t> DATA TO GET  YOUR THINKING STARTED. FEEL FREE TO EDIT AS YOU SEE FIT.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88901</xdr:rowOff>
    </xdr:from>
    <xdr:to>
      <xdr:col>2</xdr:col>
      <xdr:colOff>1343025</xdr:colOff>
      <xdr:row>6</xdr:row>
      <xdr:rowOff>63501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5075" y="635001"/>
          <a:ext cx="2914650" cy="711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tx1"/>
              </a:solidFill>
            </a:rPr>
            <a:t>THIS FORM INCLUDES SAMPLE</a:t>
          </a:r>
          <a:r>
            <a:rPr lang="en-US" sz="1200" b="1" baseline="0">
              <a:solidFill>
                <a:schemeClr val="tx1"/>
              </a:solidFill>
            </a:rPr>
            <a:t> DATA TO GET  YOUR THINKING STARTED. FEEL FREE TO EDIT AS YOU SEE FIT.</a:t>
          </a:r>
        </a:p>
      </xdr:txBody>
    </xdr:sp>
    <xdr:clientData/>
  </xdr:twoCellAnchor>
  <xdr:twoCellAnchor>
    <xdr:from>
      <xdr:col>2</xdr:col>
      <xdr:colOff>1879600</xdr:colOff>
      <xdr:row>12</xdr:row>
      <xdr:rowOff>171450</xdr:rowOff>
    </xdr:from>
    <xdr:to>
      <xdr:col>2</xdr:col>
      <xdr:colOff>3597275</xdr:colOff>
      <xdr:row>15</xdr:row>
      <xdr:rowOff>63500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A28BC96C-8818-4083-9CF5-1E8ACCCB363E}"/>
            </a:ext>
          </a:extLst>
        </xdr:cNvPr>
        <xdr:cNvSpPr/>
      </xdr:nvSpPr>
      <xdr:spPr>
        <a:xfrm>
          <a:off x="4686300" y="2559050"/>
          <a:ext cx="1717675" cy="812800"/>
        </a:xfrm>
        <a:prstGeom prst="wedgeRectCallout">
          <a:avLst>
            <a:gd name="adj1" fmla="val 155642"/>
            <a:gd name="adj2" fmla="val -14185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This is</a:t>
          </a:r>
          <a:r>
            <a:rPr lang="en-US" sz="1100" baseline="0">
              <a:solidFill>
                <a:schemeClr val="tx1"/>
              </a:solidFill>
            </a:rPr>
            <a:t> just example treatment language to help you understand how to use the form.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2273300</xdr:colOff>
      <xdr:row>7</xdr:row>
      <xdr:rowOff>63500</xdr:rowOff>
    </xdr:from>
    <xdr:to>
      <xdr:col>2</xdr:col>
      <xdr:colOff>3343275</xdr:colOff>
      <xdr:row>11</xdr:row>
      <xdr:rowOff>88900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B36199CF-E215-40C9-A6CD-F069A54A10E5}"/>
            </a:ext>
          </a:extLst>
        </xdr:cNvPr>
        <xdr:cNvSpPr/>
      </xdr:nvSpPr>
      <xdr:spPr>
        <a:xfrm>
          <a:off x="2508250" y="1530350"/>
          <a:ext cx="3641725" cy="762000"/>
        </a:xfrm>
        <a:prstGeom prst="wedgeRectCallout">
          <a:avLst>
            <a:gd name="adj1" fmla="val 90291"/>
            <a:gd name="adj2" fmla="val -17196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Priority is redundant with the later risk and opp registers,</a:t>
          </a:r>
          <a:r>
            <a:rPr lang="en-US" sz="1100" baseline="0">
              <a:solidFill>
                <a:schemeClr val="tx1"/>
              </a:solidFill>
            </a:rPr>
            <a:t> so you can delete this column if you like. Some companies like it, however.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1729740</xdr:colOff>
      <xdr:row>4</xdr:row>
      <xdr:rowOff>68580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20640" y="830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1473200</xdr:colOff>
      <xdr:row>9</xdr:row>
      <xdr:rowOff>98425</xdr:rowOff>
    </xdr:from>
    <xdr:to>
      <xdr:col>6</xdr:col>
      <xdr:colOff>234951</xdr:colOff>
      <xdr:row>19</xdr:row>
      <xdr:rowOff>47625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73200" y="1908175"/>
          <a:ext cx="3917951" cy="1835150"/>
        </a:xfrm>
        <a:prstGeom prst="wedgeRectCallout">
          <a:avLst>
            <a:gd name="adj1" fmla="val -28328"/>
            <a:gd name="adj2" fmla="val -10733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Customize these as you like.</a:t>
          </a:r>
          <a:r>
            <a:rPr lang="en-US" sz="1100" baseline="0">
              <a:solidFill>
                <a:schemeClr val="tx1"/>
              </a:solidFill>
            </a:rPr>
            <a:t> </a:t>
          </a:r>
        </a:p>
        <a:p>
          <a:pPr algn="l"/>
          <a:endParaRPr lang="en-US" sz="1100" baseline="0">
            <a:solidFill>
              <a:schemeClr val="tx1"/>
            </a:solidFill>
          </a:endParaRPr>
        </a:p>
        <a:p>
          <a:pPr algn="l"/>
          <a:r>
            <a:rPr lang="en-US" sz="1100" baseline="0">
              <a:solidFill>
                <a:schemeClr val="tx1"/>
              </a:solidFill>
            </a:rPr>
            <a:t>The </a:t>
          </a:r>
          <a:r>
            <a:rPr lang="en-US" sz="1100" b="1" baseline="0">
              <a:solidFill>
                <a:schemeClr val="tx1"/>
              </a:solidFill>
            </a:rPr>
            <a:t>Risk Rating Limit </a:t>
          </a:r>
          <a:r>
            <a:rPr lang="en-US" sz="1100" baseline="0">
              <a:solidFill>
                <a:schemeClr val="tx1"/>
              </a:solidFill>
            </a:rPr>
            <a:t>is the minimum risk score which will trigger a MANDATORY mitigation plan. </a:t>
          </a:r>
        </a:p>
        <a:p>
          <a:pPr algn="l"/>
          <a:endParaRPr lang="en-US" sz="1100" baseline="0">
            <a:solidFill>
              <a:schemeClr val="tx1"/>
            </a:solidFill>
          </a:endParaRPr>
        </a:p>
        <a:p>
          <a:pPr algn="l"/>
          <a:r>
            <a:rPr lang="en-US" sz="1100" baseline="0">
              <a:solidFill>
                <a:schemeClr val="tx1"/>
              </a:solidFill>
            </a:rPr>
            <a:t>The </a:t>
          </a:r>
          <a:r>
            <a:rPr lang="en-US" sz="1100" b="1" baseline="0">
              <a:solidFill>
                <a:schemeClr val="tx1"/>
              </a:solidFill>
            </a:rPr>
            <a:t>Risk Consideration Limit</a:t>
          </a:r>
          <a:r>
            <a:rPr lang="en-US" sz="1100" baseline="0">
              <a:solidFill>
                <a:schemeClr val="tx1"/>
              </a:solidFill>
            </a:rPr>
            <a:t> is a score which would trigger a SUGGESTED mitigation plan. </a:t>
          </a:r>
        </a:p>
        <a:p>
          <a:pPr algn="l"/>
          <a:endParaRPr lang="en-US" sz="1100" baseline="0">
            <a:solidFill>
              <a:schemeClr val="tx1"/>
            </a:solidFill>
          </a:endParaRPr>
        </a:p>
        <a:p>
          <a:pPr algn="l"/>
          <a:r>
            <a:rPr lang="en-US" sz="1100" baseline="0">
              <a:solidFill>
                <a:schemeClr val="tx1"/>
              </a:solidFill>
            </a:rPr>
            <a:t>The </a:t>
          </a:r>
          <a:r>
            <a:rPr lang="en-US" sz="1100" b="1" baseline="0">
              <a:solidFill>
                <a:schemeClr val="tx1"/>
              </a:solidFill>
            </a:rPr>
            <a:t>Opportunity Rating Limit </a:t>
          </a:r>
          <a:r>
            <a:rPr lang="en-US" sz="1100" baseline="0">
              <a:solidFill>
                <a:schemeClr val="tx1"/>
              </a:solidFill>
            </a:rPr>
            <a:t>is the minimum score which would require a mandatory "opportunity pursuit plan."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841375</xdr:colOff>
      <xdr:row>9</xdr:row>
      <xdr:rowOff>104775</xdr:rowOff>
    </xdr:from>
    <xdr:to>
      <xdr:col>7</xdr:col>
      <xdr:colOff>615950</xdr:colOff>
      <xdr:row>17</xdr:row>
      <xdr:rowOff>19051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97575" y="1914525"/>
          <a:ext cx="1711325" cy="1431926"/>
        </a:xfrm>
        <a:prstGeom prst="wedgeRectCallout">
          <a:avLst>
            <a:gd name="adj1" fmla="val 95043"/>
            <a:gd name="adj2" fmla="val -9160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Customize your list of internal processes here. You can add as many as you like, and the drop down lists</a:t>
          </a:r>
          <a:r>
            <a:rPr lang="en-US" sz="1100" baseline="0">
              <a:solidFill>
                <a:schemeClr val="tx1"/>
              </a:solidFill>
            </a:rPr>
            <a:t> elsewhere in this spreadsheet will auto-populate accordingly.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942975</xdr:colOff>
      <xdr:row>21</xdr:row>
      <xdr:rowOff>295275</xdr:rowOff>
    </xdr:from>
    <xdr:to>
      <xdr:col>7</xdr:col>
      <xdr:colOff>104775</xdr:colOff>
      <xdr:row>24</xdr:row>
      <xdr:rowOff>38100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962275" y="4819650"/>
          <a:ext cx="4886325" cy="504825"/>
        </a:xfrm>
        <a:prstGeom prst="wedgeRectCallout">
          <a:avLst>
            <a:gd name="adj1" fmla="val -59863"/>
            <a:gd name="adj2" fmla="val -4084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This area provides some simple data on risks and opportunities which you can incorporate into your Management</a:t>
          </a:r>
          <a:r>
            <a:rPr lang="en-US" sz="1100" baseline="0">
              <a:solidFill>
                <a:schemeClr val="tx1"/>
              </a:solidFill>
            </a:rPr>
            <a:t> Review activities.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zoomScaleNormal="100" workbookViewId="0">
      <selection activeCell="C6" sqref="C6"/>
    </sheetView>
  </sheetViews>
  <sheetFormatPr defaultColWidth="9.109375" defaultRowHeight="14.4" x14ac:dyDescent="0.3"/>
  <cols>
    <col min="1" max="1" width="24.33203125" style="1" customWidth="1"/>
    <col min="2" max="2" width="13" style="1" customWidth="1"/>
    <col min="3" max="3" width="67.109375" style="1" customWidth="1"/>
    <col min="4" max="16384" width="9.109375" style="1"/>
  </cols>
  <sheetData>
    <row r="1" spans="1:13" ht="43.2" customHeight="1" x14ac:dyDescent="0.3">
      <c r="A1" s="28"/>
      <c r="C1" s="35" t="s">
        <v>201</v>
      </c>
      <c r="D1" s="29"/>
    </row>
    <row r="2" spans="1:13" s="2" customFormat="1" ht="16.95" customHeight="1" x14ac:dyDescent="0.3">
      <c r="A2" s="34" t="s">
        <v>0</v>
      </c>
      <c r="B2" s="34" t="s">
        <v>1</v>
      </c>
      <c r="C2" s="34" t="s">
        <v>22</v>
      </c>
    </row>
    <row r="3" spans="1:13" x14ac:dyDescent="0.3">
      <c r="A3" s="42" t="s">
        <v>150</v>
      </c>
      <c r="B3" s="42" t="s">
        <v>7</v>
      </c>
      <c r="C3" s="42" t="s">
        <v>151</v>
      </c>
    </row>
    <row r="4" spans="1:13" x14ac:dyDescent="0.3">
      <c r="A4" s="42" t="s">
        <v>9</v>
      </c>
      <c r="B4" s="42" t="s">
        <v>7</v>
      </c>
      <c r="C4" s="42" t="s">
        <v>237</v>
      </c>
    </row>
    <row r="5" spans="1:13" x14ac:dyDescent="0.3">
      <c r="A5" s="42" t="s">
        <v>148</v>
      </c>
      <c r="B5" s="42" t="s">
        <v>7</v>
      </c>
      <c r="C5" s="42" t="s">
        <v>149</v>
      </c>
    </row>
    <row r="6" spans="1:13" x14ac:dyDescent="0.3">
      <c r="A6" s="42" t="s">
        <v>8</v>
      </c>
      <c r="B6" s="42" t="s">
        <v>7</v>
      </c>
      <c r="C6" s="42" t="s">
        <v>130</v>
      </c>
    </row>
    <row r="7" spans="1:13" x14ac:dyDescent="0.3">
      <c r="A7" s="42" t="s">
        <v>10</v>
      </c>
      <c r="B7" s="42" t="s">
        <v>6</v>
      </c>
      <c r="C7" s="42" t="s">
        <v>131</v>
      </c>
    </row>
    <row r="8" spans="1:13" x14ac:dyDescent="0.3">
      <c r="A8" s="42" t="s">
        <v>206</v>
      </c>
      <c r="B8" s="42" t="s">
        <v>6</v>
      </c>
      <c r="C8" s="42" t="s">
        <v>208</v>
      </c>
    </row>
    <row r="9" spans="1:13" x14ac:dyDescent="0.3">
      <c r="A9" s="42" t="s">
        <v>204</v>
      </c>
      <c r="B9" s="42" t="s">
        <v>7</v>
      </c>
      <c r="C9" s="42" t="s">
        <v>205</v>
      </c>
    </row>
    <row r="10" spans="1:13" x14ac:dyDescent="0.3">
      <c r="A10" s="42" t="s">
        <v>11</v>
      </c>
      <c r="B10" s="42" t="s">
        <v>7</v>
      </c>
      <c r="C10" s="42" t="s">
        <v>134</v>
      </c>
    </row>
    <row r="11" spans="1:13" x14ac:dyDescent="0.3">
      <c r="A11" s="42" t="s">
        <v>207</v>
      </c>
      <c r="B11" s="42" t="s">
        <v>6</v>
      </c>
      <c r="C11" s="42" t="s">
        <v>208</v>
      </c>
    </row>
    <row r="12" spans="1:13" x14ac:dyDescent="0.3">
      <c r="A12" s="42" t="s">
        <v>141</v>
      </c>
      <c r="B12" s="42" t="s">
        <v>7</v>
      </c>
      <c r="C12" s="42" t="s">
        <v>132</v>
      </c>
    </row>
    <row r="13" spans="1:13" x14ac:dyDescent="0.3">
      <c r="A13" s="42" t="s">
        <v>115</v>
      </c>
      <c r="B13" s="42" t="s">
        <v>7</v>
      </c>
      <c r="C13" s="42" t="s">
        <v>144</v>
      </c>
    </row>
    <row r="14" spans="1:13" x14ac:dyDescent="0.3">
      <c r="A14" s="42" t="s">
        <v>145</v>
      </c>
      <c r="B14" s="42" t="s">
        <v>7</v>
      </c>
      <c r="C14" s="42" t="s">
        <v>32</v>
      </c>
    </row>
    <row r="15" spans="1:13" x14ac:dyDescent="0.3">
      <c r="A15" s="42" t="s">
        <v>146</v>
      </c>
      <c r="B15" s="42" t="s">
        <v>7</v>
      </c>
      <c r="C15" s="42" t="s">
        <v>147</v>
      </c>
    </row>
    <row r="16" spans="1:13" x14ac:dyDescent="0.3">
      <c r="A16" s="42" t="s">
        <v>120</v>
      </c>
      <c r="B16" s="42" t="s">
        <v>7</v>
      </c>
      <c r="C16" s="42" t="s">
        <v>135</v>
      </c>
      <c r="M16" s="1">
        <v>11</v>
      </c>
    </row>
    <row r="17" spans="1:3" x14ac:dyDescent="0.3">
      <c r="A17" s="42" t="s">
        <v>129</v>
      </c>
      <c r="B17" s="42" t="s">
        <v>6</v>
      </c>
      <c r="C17" s="42" t="s">
        <v>133</v>
      </c>
    </row>
    <row r="18" spans="1:3" x14ac:dyDescent="0.3">
      <c r="A18" s="42" t="s">
        <v>221</v>
      </c>
      <c r="B18" s="42" t="s">
        <v>7</v>
      </c>
      <c r="C18" s="42" t="s">
        <v>222</v>
      </c>
    </row>
    <row r="19" spans="1:3" x14ac:dyDescent="0.3">
      <c r="A19" s="42" t="s">
        <v>219</v>
      </c>
      <c r="B19" s="42" t="s">
        <v>7</v>
      </c>
      <c r="C19" s="42" t="s">
        <v>220</v>
      </c>
    </row>
    <row r="20" spans="1:3" x14ac:dyDescent="0.3">
      <c r="A20" s="42"/>
      <c r="B20" s="42"/>
      <c r="C20" s="42"/>
    </row>
    <row r="21" spans="1:3" x14ac:dyDescent="0.3">
      <c r="A21" s="42"/>
      <c r="B21" s="42"/>
      <c r="C21" s="42"/>
    </row>
    <row r="22" spans="1:3" x14ac:dyDescent="0.3">
      <c r="A22" s="42"/>
      <c r="B22" s="42"/>
      <c r="C22" s="42"/>
    </row>
    <row r="23" spans="1:3" x14ac:dyDescent="0.3">
      <c r="A23" s="42"/>
      <c r="B23" s="42"/>
      <c r="C23" s="42"/>
    </row>
    <row r="24" spans="1:3" x14ac:dyDescent="0.3">
      <c r="A24" s="42"/>
      <c r="B24" s="42"/>
      <c r="C24" s="42"/>
    </row>
    <row r="25" spans="1:3" x14ac:dyDescent="0.3">
      <c r="A25" s="42"/>
      <c r="B25" s="42"/>
      <c r="C25" s="42"/>
    </row>
    <row r="26" spans="1:3" x14ac:dyDescent="0.3">
      <c r="A26" s="42"/>
      <c r="B26" s="42"/>
      <c r="C26" s="42"/>
    </row>
    <row r="27" spans="1:3" x14ac:dyDescent="0.3">
      <c r="A27" s="42"/>
      <c r="B27" s="42"/>
      <c r="C27" s="42"/>
    </row>
    <row r="28" spans="1:3" x14ac:dyDescent="0.3">
      <c r="A28" s="42"/>
      <c r="B28" s="42"/>
      <c r="C28" s="42"/>
    </row>
    <row r="29" spans="1:3" x14ac:dyDescent="0.3">
      <c r="A29" s="42"/>
      <c r="B29" s="42"/>
      <c r="C29" s="42"/>
    </row>
    <row r="30" spans="1:3" x14ac:dyDescent="0.3">
      <c r="A30" s="42"/>
      <c r="B30" s="42"/>
      <c r="C30" s="42"/>
    </row>
    <row r="31" spans="1:3" x14ac:dyDescent="0.3">
      <c r="A31" s="42"/>
      <c r="B31" s="42"/>
      <c r="C31" s="42"/>
    </row>
    <row r="32" spans="1:3" x14ac:dyDescent="0.3">
      <c r="A32" s="42"/>
      <c r="B32" s="42"/>
      <c r="C32" s="42"/>
    </row>
    <row r="33" spans="1:3" x14ac:dyDescent="0.3">
      <c r="A33" s="42"/>
      <c r="B33" s="42"/>
      <c r="C33" s="42"/>
    </row>
    <row r="34" spans="1:3" x14ac:dyDescent="0.3">
      <c r="A34" s="42"/>
      <c r="B34" s="42"/>
      <c r="C34" s="42"/>
    </row>
    <row r="35" spans="1:3" x14ac:dyDescent="0.3">
      <c r="A35" s="42"/>
      <c r="B35" s="42"/>
      <c r="C35" s="42"/>
    </row>
    <row r="36" spans="1:3" x14ac:dyDescent="0.3">
      <c r="A36" s="42"/>
      <c r="B36" s="42"/>
      <c r="C36" s="42"/>
    </row>
    <row r="37" spans="1:3" x14ac:dyDescent="0.3">
      <c r="A37" s="42"/>
      <c r="B37" s="42"/>
      <c r="C37" s="42"/>
    </row>
    <row r="38" spans="1:3" x14ac:dyDescent="0.3">
      <c r="A38" s="42"/>
      <c r="B38" s="42"/>
      <c r="C38" s="42"/>
    </row>
    <row r="39" spans="1:3" x14ac:dyDescent="0.3">
      <c r="A39" s="42"/>
      <c r="B39" s="42"/>
      <c r="C39" s="42"/>
    </row>
    <row r="40" spans="1:3" x14ac:dyDescent="0.3">
      <c r="A40" s="42"/>
      <c r="B40" s="42"/>
      <c r="C40" s="42"/>
    </row>
    <row r="41" spans="1:3" x14ac:dyDescent="0.3">
      <c r="A41" s="42"/>
      <c r="B41" s="42"/>
      <c r="C41" s="42"/>
    </row>
    <row r="42" spans="1:3" x14ac:dyDescent="0.3">
      <c r="A42" s="42"/>
      <c r="B42" s="42"/>
      <c r="C42" s="42"/>
    </row>
    <row r="43" spans="1:3" x14ac:dyDescent="0.3">
      <c r="A43" s="42"/>
      <c r="B43" s="42"/>
      <c r="C43" s="42"/>
    </row>
    <row r="44" spans="1:3" x14ac:dyDescent="0.3">
      <c r="A44" s="42"/>
      <c r="B44" s="42"/>
      <c r="C44" s="42"/>
    </row>
    <row r="45" spans="1:3" x14ac:dyDescent="0.3">
      <c r="A45" s="42"/>
      <c r="B45" s="42"/>
      <c r="C45" s="42"/>
    </row>
    <row r="46" spans="1:3" x14ac:dyDescent="0.3">
      <c r="A46" s="42"/>
      <c r="B46" s="42"/>
      <c r="C46" s="42"/>
    </row>
    <row r="47" spans="1:3" x14ac:dyDescent="0.3">
      <c r="A47" s="42"/>
      <c r="B47" s="42"/>
      <c r="C47" s="42"/>
    </row>
    <row r="48" spans="1:3" x14ac:dyDescent="0.3">
      <c r="A48" s="42"/>
      <c r="B48" s="42"/>
      <c r="C48" s="42"/>
    </row>
    <row r="49" spans="1:3" x14ac:dyDescent="0.3">
      <c r="A49" s="42"/>
      <c r="B49" s="42"/>
      <c r="C49" s="42"/>
    </row>
    <row r="50" spans="1:3" x14ac:dyDescent="0.3">
      <c r="A50" s="42"/>
      <c r="B50" s="42"/>
      <c r="C50" s="42"/>
    </row>
    <row r="51" spans="1:3" x14ac:dyDescent="0.3">
      <c r="A51" s="42"/>
      <c r="B51" s="42"/>
      <c r="C51" s="42"/>
    </row>
    <row r="52" spans="1:3" x14ac:dyDescent="0.3">
      <c r="A52" s="42"/>
      <c r="B52" s="42"/>
      <c r="C52" s="42"/>
    </row>
    <row r="53" spans="1:3" x14ac:dyDescent="0.3">
      <c r="A53" s="42"/>
      <c r="B53" s="42"/>
      <c r="C53" s="42"/>
    </row>
    <row r="54" spans="1:3" x14ac:dyDescent="0.3">
      <c r="A54" s="42"/>
      <c r="B54" s="42"/>
      <c r="C54" s="42"/>
    </row>
    <row r="55" spans="1:3" x14ac:dyDescent="0.3">
      <c r="A55" s="42"/>
      <c r="B55" s="42"/>
      <c r="C55" s="42"/>
    </row>
    <row r="56" spans="1:3" x14ac:dyDescent="0.3">
      <c r="A56" s="42"/>
      <c r="B56" s="42"/>
      <c r="C56" s="42"/>
    </row>
    <row r="57" spans="1:3" x14ac:dyDescent="0.3">
      <c r="A57" s="42"/>
      <c r="B57" s="42"/>
      <c r="C57" s="42"/>
    </row>
    <row r="58" spans="1:3" x14ac:dyDescent="0.3">
      <c r="A58" s="42"/>
      <c r="B58" s="42"/>
      <c r="C58" s="42"/>
    </row>
    <row r="59" spans="1:3" x14ac:dyDescent="0.3">
      <c r="A59" s="42"/>
      <c r="B59" s="42"/>
      <c r="C59" s="42"/>
    </row>
    <row r="60" spans="1:3" x14ac:dyDescent="0.3">
      <c r="A60" s="42"/>
      <c r="B60" s="42"/>
      <c r="C60" s="42"/>
    </row>
    <row r="61" spans="1:3" x14ac:dyDescent="0.3">
      <c r="A61" s="42"/>
      <c r="B61" s="42"/>
      <c r="C61" s="42"/>
    </row>
    <row r="62" spans="1:3" x14ac:dyDescent="0.3">
      <c r="A62" s="42"/>
      <c r="B62" s="42"/>
      <c r="C62" s="42"/>
    </row>
    <row r="63" spans="1:3" x14ac:dyDescent="0.3">
      <c r="A63" s="42"/>
      <c r="B63" s="42"/>
      <c r="C63" s="42"/>
    </row>
    <row r="64" spans="1:3" x14ac:dyDescent="0.3">
      <c r="A64" s="42"/>
      <c r="B64" s="42"/>
      <c r="C64" s="42"/>
    </row>
    <row r="65" spans="1:3" x14ac:dyDescent="0.3">
      <c r="A65" s="42"/>
      <c r="B65" s="42"/>
      <c r="C65" s="42"/>
    </row>
    <row r="66" spans="1:3" x14ac:dyDescent="0.3">
      <c r="A66" s="42"/>
      <c r="B66" s="42"/>
      <c r="C66" s="42"/>
    </row>
    <row r="67" spans="1:3" x14ac:dyDescent="0.3">
      <c r="A67" s="42"/>
      <c r="B67" s="42"/>
      <c r="C67" s="42"/>
    </row>
    <row r="68" spans="1:3" x14ac:dyDescent="0.3">
      <c r="A68" s="42"/>
      <c r="B68" s="42"/>
      <c r="C68" s="42"/>
    </row>
    <row r="69" spans="1:3" x14ac:dyDescent="0.3">
      <c r="A69" s="42"/>
      <c r="B69" s="42"/>
      <c r="C69" s="42"/>
    </row>
    <row r="70" spans="1:3" x14ac:dyDescent="0.3">
      <c r="A70" s="42"/>
      <c r="B70" s="42"/>
      <c r="C70" s="42"/>
    </row>
    <row r="71" spans="1:3" x14ac:dyDescent="0.3">
      <c r="A71" s="42"/>
      <c r="B71" s="42"/>
      <c r="C71" s="42"/>
    </row>
    <row r="72" spans="1:3" x14ac:dyDescent="0.3">
      <c r="A72" s="42"/>
      <c r="B72" s="42"/>
      <c r="C72" s="42"/>
    </row>
    <row r="73" spans="1:3" x14ac:dyDescent="0.3">
      <c r="A73" s="42"/>
      <c r="B73" s="42"/>
      <c r="C73" s="42"/>
    </row>
    <row r="74" spans="1:3" x14ac:dyDescent="0.3">
      <c r="A74" s="42"/>
      <c r="B74" s="42"/>
      <c r="C74" s="42"/>
    </row>
  </sheetData>
  <sheetProtection sheet="1" scenarios="1" insertRows="0" deleteRows="0" selectLockedCells="1" sort="0" autoFilter="0"/>
  <sortState ref="A3:C17">
    <sortCondition ref="A3:A17"/>
  </sortState>
  <dataValidations count="1">
    <dataValidation type="list" allowBlank="1" showInputMessage="1" showErrorMessage="1" sqref="B3:B74" xr:uid="{00000000-0002-0000-0000-000000000000}">
      <formula1>Type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1"/>
  <sheetViews>
    <sheetView showGridLines="0" showWhiteSpace="0" zoomScaleNormal="100" zoomScalePageLayoutView="90" workbookViewId="0">
      <selection activeCell="D7" sqref="D7"/>
    </sheetView>
  </sheetViews>
  <sheetFormatPr defaultColWidth="8.88671875" defaultRowHeight="14.4" x14ac:dyDescent="0.3"/>
  <cols>
    <col min="1" max="1" width="3.33203125" style="40" customWidth="1"/>
    <col min="2" max="2" width="36.77734375" style="67" customWidth="1"/>
    <col min="3" max="3" width="51.88671875" style="1" customWidth="1"/>
    <col min="4" max="4" width="13" style="1" customWidth="1"/>
    <col min="5" max="5" width="9.88671875" style="1" customWidth="1"/>
    <col min="6" max="6" width="47.44140625" style="67" bestFit="1" customWidth="1"/>
    <col min="7" max="7" width="58.33203125" style="67" bestFit="1" customWidth="1"/>
    <col min="8" max="16384" width="8.88671875" style="1"/>
  </cols>
  <sheetData>
    <row r="1" spans="1:7" ht="28.8" x14ac:dyDescent="0.3">
      <c r="B1" s="66"/>
      <c r="C1" s="36" t="s">
        <v>199</v>
      </c>
      <c r="D1" s="38" t="s">
        <v>200</v>
      </c>
      <c r="E1" s="29"/>
    </row>
    <row r="2" spans="1:7" s="2" customFormat="1" x14ac:dyDescent="0.3">
      <c r="A2" s="39" t="s">
        <v>125</v>
      </c>
      <c r="B2" s="34" t="s">
        <v>0</v>
      </c>
      <c r="C2" s="34" t="s">
        <v>2</v>
      </c>
      <c r="D2" s="34" t="s">
        <v>3</v>
      </c>
      <c r="E2" s="34" t="s">
        <v>5</v>
      </c>
      <c r="F2" s="34" t="s">
        <v>4</v>
      </c>
      <c r="G2" s="34" t="s">
        <v>49</v>
      </c>
    </row>
    <row r="3" spans="1:7" x14ac:dyDescent="0.3">
      <c r="A3" s="41">
        <f>ROW()-ROW(A$2)</f>
        <v>1</v>
      </c>
      <c r="B3" s="43" t="s">
        <v>150</v>
      </c>
      <c r="C3" s="43" t="s">
        <v>209</v>
      </c>
      <c r="D3" s="42" t="s">
        <v>43</v>
      </c>
      <c r="E3" s="42"/>
      <c r="F3" s="43" t="s">
        <v>171</v>
      </c>
      <c r="G3" s="43" t="s">
        <v>162</v>
      </c>
    </row>
    <row r="4" spans="1:7" x14ac:dyDescent="0.3">
      <c r="A4" s="41">
        <f t="shared" ref="A4:A67" si="0">ROW()-ROW(A$2)</f>
        <v>2</v>
      </c>
      <c r="B4" s="43" t="s">
        <v>9</v>
      </c>
      <c r="C4" s="43" t="s">
        <v>238</v>
      </c>
      <c r="D4" s="42" t="s">
        <v>18</v>
      </c>
      <c r="E4" s="42"/>
      <c r="F4" s="43" t="s">
        <v>36</v>
      </c>
      <c r="G4" s="43" t="s">
        <v>44</v>
      </c>
    </row>
    <row r="5" spans="1:7" x14ac:dyDescent="0.3">
      <c r="A5" s="41">
        <f t="shared" si="0"/>
        <v>3</v>
      </c>
      <c r="B5" s="43" t="s">
        <v>148</v>
      </c>
      <c r="C5" s="43" t="s">
        <v>210</v>
      </c>
      <c r="D5" s="42" t="s">
        <v>43</v>
      </c>
      <c r="E5" s="42"/>
      <c r="F5" s="43" t="s">
        <v>172</v>
      </c>
      <c r="G5" s="43" t="s">
        <v>116</v>
      </c>
    </row>
    <row r="6" spans="1:7" x14ac:dyDescent="0.3">
      <c r="A6" s="41">
        <f t="shared" si="0"/>
        <v>4</v>
      </c>
      <c r="B6" s="43" t="s">
        <v>8</v>
      </c>
      <c r="C6" s="43" t="s">
        <v>29</v>
      </c>
      <c r="D6" s="42" t="s">
        <v>43</v>
      </c>
      <c r="E6" s="42"/>
      <c r="F6" s="43" t="s">
        <v>136</v>
      </c>
      <c r="G6" s="43" t="s">
        <v>41</v>
      </c>
    </row>
    <row r="7" spans="1:7" x14ac:dyDescent="0.3">
      <c r="A7" s="41">
        <f t="shared" si="0"/>
        <v>5</v>
      </c>
      <c r="B7" s="43" t="s">
        <v>8</v>
      </c>
      <c r="C7" s="43" t="s">
        <v>30</v>
      </c>
      <c r="D7" s="42" t="s">
        <v>43</v>
      </c>
      <c r="E7" s="42"/>
      <c r="F7" s="43" t="s">
        <v>136</v>
      </c>
      <c r="G7" s="43" t="s">
        <v>41</v>
      </c>
    </row>
    <row r="8" spans="1:7" x14ac:dyDescent="0.3">
      <c r="A8" s="41">
        <f t="shared" si="0"/>
        <v>6</v>
      </c>
      <c r="B8" s="43" t="s">
        <v>8</v>
      </c>
      <c r="C8" s="43" t="s">
        <v>31</v>
      </c>
      <c r="D8" s="42" t="s">
        <v>42</v>
      </c>
      <c r="E8" s="42"/>
      <c r="F8" s="43" t="s">
        <v>183</v>
      </c>
      <c r="G8" s="43" t="s">
        <v>118</v>
      </c>
    </row>
    <row r="9" spans="1:7" x14ac:dyDescent="0.3">
      <c r="A9" s="41">
        <f t="shared" si="0"/>
        <v>7</v>
      </c>
      <c r="B9" s="43" t="s">
        <v>8</v>
      </c>
      <c r="C9" s="43" t="s">
        <v>153</v>
      </c>
      <c r="D9" s="42" t="s">
        <v>43</v>
      </c>
      <c r="E9" s="42"/>
      <c r="F9" s="43" t="s">
        <v>154</v>
      </c>
      <c r="G9" s="43" t="s">
        <v>155</v>
      </c>
    </row>
    <row r="10" spans="1:7" x14ac:dyDescent="0.3">
      <c r="A10" s="41">
        <f t="shared" si="0"/>
        <v>8</v>
      </c>
      <c r="B10" s="43" t="s">
        <v>8</v>
      </c>
      <c r="C10" s="43" t="s">
        <v>152</v>
      </c>
      <c r="D10" s="42" t="s">
        <v>42</v>
      </c>
      <c r="E10" s="42"/>
      <c r="F10" s="43" t="s">
        <v>183</v>
      </c>
      <c r="G10" s="43" t="s">
        <v>118</v>
      </c>
    </row>
    <row r="11" spans="1:7" x14ac:dyDescent="0.3">
      <c r="A11" s="41">
        <f t="shared" si="0"/>
        <v>9</v>
      </c>
      <c r="B11" s="43" t="s">
        <v>8</v>
      </c>
      <c r="C11" s="43" t="s">
        <v>156</v>
      </c>
      <c r="D11" s="42" t="s">
        <v>43</v>
      </c>
      <c r="E11" s="42"/>
      <c r="F11" s="43" t="s">
        <v>136</v>
      </c>
      <c r="G11" s="43" t="s">
        <v>41</v>
      </c>
    </row>
    <row r="12" spans="1:7" x14ac:dyDescent="0.3">
      <c r="A12" s="41">
        <f t="shared" si="0"/>
        <v>10</v>
      </c>
      <c r="B12" s="43" t="s">
        <v>10</v>
      </c>
      <c r="C12" s="43" t="s">
        <v>24</v>
      </c>
      <c r="D12" s="42" t="s">
        <v>43</v>
      </c>
      <c r="E12" s="42"/>
      <c r="F12" s="43" t="s">
        <v>46</v>
      </c>
      <c r="G12" s="43" t="s">
        <v>116</v>
      </c>
    </row>
    <row r="13" spans="1:7" ht="28.8" x14ac:dyDescent="0.3">
      <c r="A13" s="41">
        <f t="shared" si="0"/>
        <v>11</v>
      </c>
      <c r="B13" s="43" t="s">
        <v>10</v>
      </c>
      <c r="C13" s="43" t="s">
        <v>25</v>
      </c>
      <c r="D13" s="42" t="s">
        <v>43</v>
      </c>
      <c r="E13" s="42"/>
      <c r="F13" s="43" t="s">
        <v>157</v>
      </c>
      <c r="G13" s="43" t="s">
        <v>158</v>
      </c>
    </row>
    <row r="14" spans="1:7" x14ac:dyDescent="0.3">
      <c r="A14" s="41">
        <f t="shared" si="0"/>
        <v>12</v>
      </c>
      <c r="B14" s="43" t="s">
        <v>10</v>
      </c>
      <c r="C14" s="43" t="s">
        <v>26</v>
      </c>
      <c r="D14" s="42" t="s">
        <v>43</v>
      </c>
      <c r="E14" s="42"/>
      <c r="F14" s="43" t="s">
        <v>117</v>
      </c>
      <c r="G14" s="43" t="s">
        <v>159</v>
      </c>
    </row>
    <row r="15" spans="1:7" ht="28.8" x14ac:dyDescent="0.3">
      <c r="A15" s="41">
        <f t="shared" si="0"/>
        <v>13</v>
      </c>
      <c r="B15" s="43" t="s">
        <v>11</v>
      </c>
      <c r="C15" s="43" t="s">
        <v>160</v>
      </c>
      <c r="D15" s="42" t="s">
        <v>43</v>
      </c>
      <c r="E15" s="42"/>
      <c r="F15" s="43" t="s">
        <v>161</v>
      </c>
      <c r="G15" s="43" t="s">
        <v>162</v>
      </c>
    </row>
    <row r="16" spans="1:7" x14ac:dyDescent="0.3">
      <c r="A16" s="41">
        <f t="shared" si="0"/>
        <v>14</v>
      </c>
      <c r="B16" s="43" t="s">
        <v>11</v>
      </c>
      <c r="C16" s="43" t="s">
        <v>211</v>
      </c>
      <c r="D16" s="42" t="s">
        <v>18</v>
      </c>
      <c r="E16" s="42"/>
      <c r="F16" s="43" t="s">
        <v>163</v>
      </c>
      <c r="G16" s="43" t="s">
        <v>48</v>
      </c>
    </row>
    <row r="17" spans="1:7" x14ac:dyDescent="0.3">
      <c r="A17" s="41">
        <f t="shared" si="0"/>
        <v>15</v>
      </c>
      <c r="B17" s="43" t="s">
        <v>11</v>
      </c>
      <c r="C17" s="43" t="s">
        <v>137</v>
      </c>
      <c r="D17" s="42" t="s">
        <v>42</v>
      </c>
      <c r="E17" s="42"/>
      <c r="F17" s="43" t="s">
        <v>128</v>
      </c>
      <c r="G17" s="43" t="s">
        <v>51</v>
      </c>
    </row>
    <row r="18" spans="1:7" x14ac:dyDescent="0.3">
      <c r="A18" s="41">
        <f t="shared" si="0"/>
        <v>16</v>
      </c>
      <c r="B18" s="43" t="s">
        <v>141</v>
      </c>
      <c r="C18" s="43" t="s">
        <v>29</v>
      </c>
      <c r="D18" s="42" t="s">
        <v>43</v>
      </c>
      <c r="E18" s="42"/>
      <c r="F18" s="43" t="s">
        <v>173</v>
      </c>
      <c r="G18" s="43"/>
    </row>
    <row r="19" spans="1:7" x14ac:dyDescent="0.3">
      <c r="A19" s="41">
        <f t="shared" si="0"/>
        <v>17</v>
      </c>
      <c r="B19" s="43" t="s">
        <v>141</v>
      </c>
      <c r="C19" s="43" t="s">
        <v>30</v>
      </c>
      <c r="D19" s="42" t="s">
        <v>43</v>
      </c>
      <c r="E19" s="42"/>
      <c r="F19" s="43" t="s">
        <v>173</v>
      </c>
      <c r="G19" s="43"/>
    </row>
    <row r="20" spans="1:7" x14ac:dyDescent="0.3">
      <c r="A20" s="41">
        <f t="shared" si="0"/>
        <v>18</v>
      </c>
      <c r="B20" s="43" t="s">
        <v>115</v>
      </c>
      <c r="C20" s="43" t="s">
        <v>29</v>
      </c>
      <c r="D20" s="42" t="s">
        <v>43</v>
      </c>
      <c r="E20" s="42"/>
      <c r="F20" s="43" t="s">
        <v>173</v>
      </c>
      <c r="G20" s="43"/>
    </row>
    <row r="21" spans="1:7" x14ac:dyDescent="0.3">
      <c r="A21" s="41">
        <f t="shared" si="0"/>
        <v>19</v>
      </c>
      <c r="B21" s="43" t="s">
        <v>115</v>
      </c>
      <c r="C21" s="43" t="s">
        <v>30</v>
      </c>
      <c r="D21" s="42" t="s">
        <v>43</v>
      </c>
      <c r="E21" s="42"/>
      <c r="F21" s="43" t="s">
        <v>173</v>
      </c>
      <c r="G21" s="43"/>
    </row>
    <row r="22" spans="1:7" x14ac:dyDescent="0.3">
      <c r="A22" s="41">
        <f t="shared" si="0"/>
        <v>20</v>
      </c>
      <c r="B22" s="43" t="s">
        <v>115</v>
      </c>
      <c r="C22" s="43" t="s">
        <v>174</v>
      </c>
      <c r="D22" s="42" t="s">
        <v>43</v>
      </c>
      <c r="E22" s="42"/>
      <c r="F22" s="43" t="s">
        <v>175</v>
      </c>
      <c r="G22" s="43" t="s">
        <v>176</v>
      </c>
    </row>
    <row r="23" spans="1:7" x14ac:dyDescent="0.3">
      <c r="A23" s="41">
        <f t="shared" si="0"/>
        <v>21</v>
      </c>
      <c r="B23" s="43" t="s">
        <v>145</v>
      </c>
      <c r="C23" s="43" t="s">
        <v>50</v>
      </c>
      <c r="D23" s="42" t="s">
        <v>43</v>
      </c>
      <c r="E23" s="42"/>
      <c r="F23" s="43" t="s">
        <v>45</v>
      </c>
      <c r="G23" s="43" t="s">
        <v>119</v>
      </c>
    </row>
    <row r="24" spans="1:7" x14ac:dyDescent="0.3">
      <c r="A24" s="41">
        <f t="shared" si="0"/>
        <v>22</v>
      </c>
      <c r="B24" s="43" t="s">
        <v>146</v>
      </c>
      <c r="C24" s="43" t="s">
        <v>212</v>
      </c>
      <c r="D24" s="42" t="s">
        <v>43</v>
      </c>
      <c r="E24" s="42"/>
      <c r="F24" s="43" t="s">
        <v>178</v>
      </c>
      <c r="G24" s="43" t="s">
        <v>179</v>
      </c>
    </row>
    <row r="25" spans="1:7" ht="28.8" x14ac:dyDescent="0.3">
      <c r="A25" s="41">
        <f t="shared" si="0"/>
        <v>23</v>
      </c>
      <c r="B25" s="43" t="s">
        <v>146</v>
      </c>
      <c r="C25" s="43" t="s">
        <v>177</v>
      </c>
      <c r="D25" s="42" t="s">
        <v>43</v>
      </c>
      <c r="E25" s="42"/>
      <c r="F25" s="43" t="s">
        <v>180</v>
      </c>
      <c r="G25" s="43" t="s">
        <v>181</v>
      </c>
    </row>
    <row r="26" spans="1:7" x14ac:dyDescent="0.3">
      <c r="A26" s="41">
        <f t="shared" si="0"/>
        <v>24</v>
      </c>
      <c r="B26" s="43" t="s">
        <v>120</v>
      </c>
      <c r="C26" s="43" t="s">
        <v>33</v>
      </c>
      <c r="D26" s="42" t="s">
        <v>43</v>
      </c>
      <c r="E26" s="42"/>
      <c r="F26" s="43" t="s">
        <v>46</v>
      </c>
      <c r="G26" s="43" t="s">
        <v>116</v>
      </c>
    </row>
    <row r="27" spans="1:7" x14ac:dyDescent="0.3">
      <c r="A27" s="41">
        <f t="shared" si="0"/>
        <v>25</v>
      </c>
      <c r="B27" s="43" t="s">
        <v>120</v>
      </c>
      <c r="C27" s="43" t="s">
        <v>34</v>
      </c>
      <c r="D27" s="42" t="s">
        <v>43</v>
      </c>
      <c r="E27" s="42"/>
      <c r="F27" s="43" t="s">
        <v>136</v>
      </c>
      <c r="G27" s="43" t="s">
        <v>41</v>
      </c>
    </row>
    <row r="28" spans="1:7" x14ac:dyDescent="0.3">
      <c r="A28" s="41">
        <f t="shared" si="0"/>
        <v>26</v>
      </c>
      <c r="B28" s="43" t="s">
        <v>120</v>
      </c>
      <c r="C28" s="43" t="s">
        <v>35</v>
      </c>
      <c r="D28" s="42" t="s">
        <v>43</v>
      </c>
      <c r="E28" s="42"/>
      <c r="F28" s="43" t="s">
        <v>136</v>
      </c>
      <c r="G28" s="43" t="s">
        <v>41</v>
      </c>
    </row>
    <row r="29" spans="1:7" ht="28.8" x14ac:dyDescent="0.3">
      <c r="A29" s="41">
        <f t="shared" si="0"/>
        <v>27</v>
      </c>
      <c r="B29" s="43" t="s">
        <v>120</v>
      </c>
      <c r="C29" s="43" t="s">
        <v>53</v>
      </c>
      <c r="D29" s="42" t="s">
        <v>18</v>
      </c>
      <c r="E29" s="42"/>
      <c r="F29" s="43" t="s">
        <v>165</v>
      </c>
      <c r="G29" s="43" t="s">
        <v>166</v>
      </c>
    </row>
    <row r="30" spans="1:7" x14ac:dyDescent="0.3">
      <c r="A30" s="41">
        <f t="shared" si="0"/>
        <v>28</v>
      </c>
      <c r="B30" s="43" t="s">
        <v>120</v>
      </c>
      <c r="C30" s="43" t="s">
        <v>167</v>
      </c>
      <c r="D30" s="42" t="s">
        <v>43</v>
      </c>
      <c r="E30" s="42"/>
      <c r="F30" s="43" t="s">
        <v>168</v>
      </c>
      <c r="G30" s="43"/>
    </row>
    <row r="31" spans="1:7" x14ac:dyDescent="0.3">
      <c r="A31" s="41">
        <f t="shared" si="0"/>
        <v>29</v>
      </c>
      <c r="B31" s="43" t="s">
        <v>120</v>
      </c>
      <c r="C31" s="43" t="s">
        <v>169</v>
      </c>
      <c r="D31" s="42" t="s">
        <v>43</v>
      </c>
      <c r="E31" s="42"/>
      <c r="F31" s="43" t="s">
        <v>47</v>
      </c>
      <c r="G31" s="43" t="s">
        <v>170</v>
      </c>
    </row>
    <row r="32" spans="1:7" x14ac:dyDescent="0.3">
      <c r="A32" s="41">
        <f t="shared" si="0"/>
        <v>30</v>
      </c>
      <c r="B32" s="43" t="s">
        <v>129</v>
      </c>
      <c r="C32" s="43" t="s">
        <v>27</v>
      </c>
      <c r="D32" s="42" t="s">
        <v>43</v>
      </c>
      <c r="E32" s="42"/>
      <c r="F32" s="43" t="s">
        <v>46</v>
      </c>
      <c r="G32" s="43" t="s">
        <v>116</v>
      </c>
    </row>
    <row r="33" spans="1:7" x14ac:dyDescent="0.3">
      <c r="A33" s="41">
        <f t="shared" si="0"/>
        <v>31</v>
      </c>
      <c r="B33" s="43" t="s">
        <v>129</v>
      </c>
      <c r="C33" s="43" t="s">
        <v>28</v>
      </c>
      <c r="D33" s="42" t="s">
        <v>43</v>
      </c>
      <c r="E33" s="42"/>
      <c r="F33" s="43" t="s">
        <v>136</v>
      </c>
      <c r="G33" s="43" t="s">
        <v>41</v>
      </c>
    </row>
    <row r="34" spans="1:7" x14ac:dyDescent="0.3">
      <c r="A34" s="41">
        <f t="shared" si="0"/>
        <v>32</v>
      </c>
      <c r="B34" s="43" t="s">
        <v>129</v>
      </c>
      <c r="C34" s="43" t="s">
        <v>52</v>
      </c>
      <c r="D34" s="42" t="s">
        <v>42</v>
      </c>
      <c r="E34" s="42"/>
      <c r="F34" s="43" t="s">
        <v>47</v>
      </c>
      <c r="G34" s="43" t="s">
        <v>164</v>
      </c>
    </row>
    <row r="35" spans="1:7" x14ac:dyDescent="0.3">
      <c r="A35" s="41">
        <f t="shared" si="0"/>
        <v>33</v>
      </c>
      <c r="B35" s="43" t="s">
        <v>129</v>
      </c>
      <c r="C35" s="43" t="s">
        <v>142</v>
      </c>
      <c r="D35" s="42" t="s">
        <v>43</v>
      </c>
      <c r="E35" s="42"/>
      <c r="F35" s="43" t="s">
        <v>136</v>
      </c>
      <c r="G35" s="43" t="s">
        <v>41</v>
      </c>
    </row>
    <row r="36" spans="1:7" x14ac:dyDescent="0.3">
      <c r="A36" s="41">
        <f t="shared" si="0"/>
        <v>34</v>
      </c>
      <c r="B36" s="43" t="s">
        <v>129</v>
      </c>
      <c r="C36" s="43" t="s">
        <v>182</v>
      </c>
      <c r="D36" s="42" t="s">
        <v>43</v>
      </c>
      <c r="E36" s="42"/>
      <c r="F36" s="43" t="s">
        <v>136</v>
      </c>
      <c r="G36" s="43"/>
    </row>
    <row r="37" spans="1:7" ht="28.8" x14ac:dyDescent="0.3">
      <c r="A37" s="41">
        <f t="shared" si="0"/>
        <v>35</v>
      </c>
      <c r="B37" s="43" t="s">
        <v>221</v>
      </c>
      <c r="C37" s="43" t="s">
        <v>223</v>
      </c>
      <c r="D37" s="42" t="s">
        <v>43</v>
      </c>
      <c r="E37" s="42"/>
      <c r="F37" s="43"/>
      <c r="G37" s="43"/>
    </row>
    <row r="38" spans="1:7" ht="28.8" x14ac:dyDescent="0.3">
      <c r="A38" s="41">
        <f t="shared" si="0"/>
        <v>36</v>
      </c>
      <c r="B38" s="43" t="s">
        <v>221</v>
      </c>
      <c r="C38" s="43" t="s">
        <v>224</v>
      </c>
      <c r="D38" s="42" t="s">
        <v>43</v>
      </c>
      <c r="E38" s="42"/>
      <c r="F38" s="43"/>
      <c r="G38" s="43"/>
    </row>
    <row r="39" spans="1:7" ht="28.8" x14ac:dyDescent="0.3">
      <c r="A39" s="41">
        <f t="shared" si="0"/>
        <v>37</v>
      </c>
      <c r="B39" s="43" t="s">
        <v>221</v>
      </c>
      <c r="C39" s="43" t="s">
        <v>226</v>
      </c>
      <c r="D39" s="42" t="s">
        <v>43</v>
      </c>
      <c r="E39" s="42"/>
      <c r="F39" s="43"/>
      <c r="G39" s="43"/>
    </row>
    <row r="40" spans="1:7" ht="28.8" x14ac:dyDescent="0.3">
      <c r="A40" s="41">
        <f t="shared" si="0"/>
        <v>38</v>
      </c>
      <c r="B40" s="43" t="s">
        <v>221</v>
      </c>
      <c r="C40" s="43" t="s">
        <v>225</v>
      </c>
      <c r="D40" s="42" t="s">
        <v>43</v>
      </c>
      <c r="E40" s="42"/>
      <c r="F40" s="43"/>
      <c r="G40" s="43"/>
    </row>
    <row r="41" spans="1:7" ht="43.2" x14ac:dyDescent="0.3">
      <c r="A41" s="41">
        <f t="shared" si="0"/>
        <v>39</v>
      </c>
      <c r="B41" s="43" t="s">
        <v>221</v>
      </c>
      <c r="C41" s="43" t="s">
        <v>227</v>
      </c>
      <c r="D41" s="42" t="s">
        <v>43</v>
      </c>
      <c r="E41" s="42"/>
      <c r="F41" s="43"/>
      <c r="G41" s="43"/>
    </row>
    <row r="42" spans="1:7" ht="28.8" x14ac:dyDescent="0.3">
      <c r="A42" s="41">
        <f t="shared" si="0"/>
        <v>40</v>
      </c>
      <c r="B42" s="43" t="s">
        <v>221</v>
      </c>
      <c r="C42" s="43" t="s">
        <v>228</v>
      </c>
      <c r="D42" s="42" t="s">
        <v>43</v>
      </c>
      <c r="E42" s="42"/>
      <c r="F42" s="43"/>
      <c r="G42" s="43"/>
    </row>
    <row r="43" spans="1:7" ht="28.8" x14ac:dyDescent="0.3">
      <c r="A43" s="41">
        <f t="shared" si="0"/>
        <v>41</v>
      </c>
      <c r="B43" s="43" t="s">
        <v>221</v>
      </c>
      <c r="C43" s="43" t="s">
        <v>229</v>
      </c>
      <c r="D43" s="42" t="s">
        <v>43</v>
      </c>
      <c r="E43" s="42"/>
      <c r="F43" s="43"/>
      <c r="G43" s="43"/>
    </row>
    <row r="44" spans="1:7" x14ac:dyDescent="0.3">
      <c r="A44" s="41">
        <f t="shared" si="0"/>
        <v>42</v>
      </c>
      <c r="B44" s="43" t="s">
        <v>221</v>
      </c>
      <c r="C44" s="43" t="s">
        <v>230</v>
      </c>
      <c r="D44" s="42" t="s">
        <v>43</v>
      </c>
      <c r="E44" s="42"/>
      <c r="F44" s="43"/>
      <c r="G44" s="43"/>
    </row>
    <row r="45" spans="1:7" x14ac:dyDescent="0.3">
      <c r="A45" s="41">
        <f t="shared" si="0"/>
        <v>43</v>
      </c>
      <c r="B45" s="43" t="s">
        <v>221</v>
      </c>
      <c r="C45" s="65" t="s">
        <v>232</v>
      </c>
      <c r="D45" s="42" t="s">
        <v>43</v>
      </c>
      <c r="E45" s="42"/>
      <c r="F45" s="43"/>
      <c r="G45" s="43"/>
    </row>
    <row r="46" spans="1:7" ht="28.8" x14ac:dyDescent="0.3">
      <c r="A46" s="41">
        <f t="shared" si="0"/>
        <v>44</v>
      </c>
      <c r="B46" s="43" t="s">
        <v>219</v>
      </c>
      <c r="C46" s="43" t="s">
        <v>233</v>
      </c>
      <c r="D46" s="42" t="s">
        <v>43</v>
      </c>
      <c r="E46" s="42"/>
      <c r="F46" s="43"/>
      <c r="G46" s="43"/>
    </row>
    <row r="47" spans="1:7" x14ac:dyDescent="0.3">
      <c r="A47" s="41">
        <f t="shared" si="0"/>
        <v>45</v>
      </c>
      <c r="B47" s="43"/>
      <c r="C47" s="65"/>
      <c r="D47" s="42"/>
      <c r="E47" s="42"/>
      <c r="F47" s="43"/>
      <c r="G47" s="43"/>
    </row>
    <row r="48" spans="1:7" x14ac:dyDescent="0.3">
      <c r="A48" s="41">
        <f t="shared" si="0"/>
        <v>46</v>
      </c>
      <c r="B48" s="43"/>
      <c r="C48" s="43"/>
      <c r="D48" s="42"/>
      <c r="E48" s="42"/>
      <c r="F48" s="43"/>
      <c r="G48" s="43"/>
    </row>
    <row r="49" spans="1:7" x14ac:dyDescent="0.3">
      <c r="A49" s="41">
        <f t="shared" si="0"/>
        <v>47</v>
      </c>
      <c r="B49" s="43"/>
      <c r="C49" s="65"/>
      <c r="D49" s="42"/>
      <c r="E49" s="42"/>
      <c r="F49" s="43"/>
      <c r="G49" s="43"/>
    </row>
    <row r="50" spans="1:7" x14ac:dyDescent="0.3">
      <c r="A50" s="41">
        <f t="shared" si="0"/>
        <v>48</v>
      </c>
      <c r="B50" s="43"/>
      <c r="C50" s="43"/>
      <c r="D50" s="42"/>
      <c r="E50" s="42"/>
      <c r="F50" s="43"/>
      <c r="G50" s="43"/>
    </row>
    <row r="51" spans="1:7" x14ac:dyDescent="0.3">
      <c r="A51" s="41">
        <f t="shared" si="0"/>
        <v>49</v>
      </c>
      <c r="B51" s="43"/>
      <c r="C51" s="43"/>
      <c r="D51" s="42"/>
      <c r="E51" s="42"/>
      <c r="F51" s="43"/>
      <c r="G51" s="43"/>
    </row>
    <row r="52" spans="1:7" x14ac:dyDescent="0.3">
      <c r="A52" s="41">
        <f t="shared" si="0"/>
        <v>50</v>
      </c>
      <c r="B52" s="43"/>
      <c r="C52" s="43"/>
      <c r="D52" s="42"/>
      <c r="E52" s="42"/>
      <c r="F52" s="43"/>
      <c r="G52" s="43"/>
    </row>
    <row r="53" spans="1:7" x14ac:dyDescent="0.3">
      <c r="A53" s="41">
        <f t="shared" si="0"/>
        <v>51</v>
      </c>
      <c r="B53" s="43"/>
      <c r="C53" s="43"/>
      <c r="D53" s="42"/>
      <c r="E53" s="42"/>
      <c r="F53" s="43"/>
      <c r="G53" s="43"/>
    </row>
    <row r="54" spans="1:7" x14ac:dyDescent="0.3">
      <c r="A54" s="41">
        <f t="shared" si="0"/>
        <v>52</v>
      </c>
      <c r="B54" s="43"/>
      <c r="C54" s="43"/>
      <c r="D54" s="42"/>
      <c r="E54" s="42"/>
      <c r="F54" s="43"/>
      <c r="G54" s="43"/>
    </row>
    <row r="55" spans="1:7" x14ac:dyDescent="0.3">
      <c r="A55" s="41">
        <f t="shared" si="0"/>
        <v>53</v>
      </c>
      <c r="B55" s="43"/>
      <c r="C55" s="43"/>
      <c r="D55" s="42"/>
      <c r="E55" s="42"/>
      <c r="F55" s="43"/>
      <c r="G55" s="43"/>
    </row>
    <row r="56" spans="1:7" x14ac:dyDescent="0.3">
      <c r="A56" s="41">
        <f t="shared" si="0"/>
        <v>54</v>
      </c>
      <c r="B56" s="43"/>
      <c r="C56" s="43"/>
      <c r="D56" s="42"/>
      <c r="E56" s="42"/>
      <c r="F56" s="43"/>
      <c r="G56" s="43"/>
    </row>
    <row r="57" spans="1:7" x14ac:dyDescent="0.3">
      <c r="A57" s="41">
        <f t="shared" si="0"/>
        <v>55</v>
      </c>
      <c r="B57" s="43"/>
      <c r="C57" s="43"/>
      <c r="D57" s="42"/>
      <c r="E57" s="42"/>
      <c r="F57" s="43"/>
      <c r="G57" s="43"/>
    </row>
    <row r="58" spans="1:7" x14ac:dyDescent="0.3">
      <c r="A58" s="41">
        <f t="shared" si="0"/>
        <v>56</v>
      </c>
      <c r="B58" s="43"/>
      <c r="C58" s="43"/>
      <c r="D58" s="42"/>
      <c r="E58" s="42"/>
      <c r="F58" s="43"/>
      <c r="G58" s="43"/>
    </row>
    <row r="59" spans="1:7" x14ac:dyDescent="0.3">
      <c r="A59" s="41">
        <f t="shared" si="0"/>
        <v>57</v>
      </c>
      <c r="B59" s="43"/>
      <c r="C59" s="43"/>
      <c r="D59" s="42"/>
      <c r="E59" s="42"/>
      <c r="F59" s="43"/>
      <c r="G59" s="43"/>
    </row>
    <row r="60" spans="1:7" x14ac:dyDescent="0.3">
      <c r="A60" s="41">
        <f t="shared" si="0"/>
        <v>58</v>
      </c>
      <c r="B60" s="43"/>
      <c r="C60" s="43"/>
      <c r="D60" s="42"/>
      <c r="E60" s="42"/>
      <c r="F60" s="43"/>
      <c r="G60" s="43"/>
    </row>
    <row r="61" spans="1:7" x14ac:dyDescent="0.3">
      <c r="A61" s="41">
        <f t="shared" si="0"/>
        <v>59</v>
      </c>
      <c r="B61" s="43"/>
      <c r="C61" s="43"/>
      <c r="D61" s="42"/>
      <c r="E61" s="42"/>
      <c r="F61" s="43"/>
      <c r="G61" s="43"/>
    </row>
    <row r="62" spans="1:7" x14ac:dyDescent="0.3">
      <c r="A62" s="41">
        <f t="shared" si="0"/>
        <v>60</v>
      </c>
      <c r="B62" s="43"/>
      <c r="C62" s="43"/>
      <c r="D62" s="42"/>
      <c r="E62" s="42"/>
      <c r="F62" s="43"/>
      <c r="G62" s="43"/>
    </row>
    <row r="63" spans="1:7" x14ac:dyDescent="0.3">
      <c r="A63" s="41">
        <f t="shared" si="0"/>
        <v>61</v>
      </c>
      <c r="B63" s="43"/>
      <c r="C63" s="43"/>
      <c r="D63" s="42"/>
      <c r="E63" s="42"/>
      <c r="F63" s="43"/>
      <c r="G63" s="43"/>
    </row>
    <row r="64" spans="1:7" x14ac:dyDescent="0.3">
      <c r="A64" s="41">
        <f t="shared" si="0"/>
        <v>62</v>
      </c>
      <c r="B64" s="43"/>
      <c r="C64" s="43"/>
      <c r="D64" s="42"/>
      <c r="E64" s="42"/>
      <c r="F64" s="43"/>
      <c r="G64" s="43"/>
    </row>
    <row r="65" spans="1:7" x14ac:dyDescent="0.3">
      <c r="A65" s="41">
        <f t="shared" si="0"/>
        <v>63</v>
      </c>
      <c r="B65" s="43"/>
      <c r="C65" s="43"/>
      <c r="D65" s="42"/>
      <c r="E65" s="42"/>
      <c r="F65" s="43"/>
      <c r="G65" s="43"/>
    </row>
    <row r="66" spans="1:7" x14ac:dyDescent="0.3">
      <c r="A66" s="41">
        <f t="shared" si="0"/>
        <v>64</v>
      </c>
      <c r="B66" s="43"/>
      <c r="C66" s="43"/>
      <c r="D66" s="42"/>
      <c r="E66" s="42"/>
      <c r="F66" s="43"/>
      <c r="G66" s="43"/>
    </row>
    <row r="67" spans="1:7" x14ac:dyDescent="0.3">
      <c r="A67" s="41">
        <f t="shared" si="0"/>
        <v>65</v>
      </c>
      <c r="B67" s="43"/>
      <c r="C67" s="43"/>
      <c r="D67" s="42"/>
      <c r="E67" s="42"/>
      <c r="F67" s="43"/>
      <c r="G67" s="43"/>
    </row>
    <row r="68" spans="1:7" x14ac:dyDescent="0.3">
      <c r="A68" s="41">
        <f t="shared" ref="A68:A101" si="1">ROW()-ROW(A$2)</f>
        <v>66</v>
      </c>
      <c r="B68" s="43"/>
      <c r="C68" s="43"/>
      <c r="D68" s="42"/>
      <c r="E68" s="42"/>
      <c r="F68" s="43"/>
      <c r="G68" s="43"/>
    </row>
    <row r="69" spans="1:7" x14ac:dyDescent="0.3">
      <c r="A69" s="41">
        <f t="shared" si="1"/>
        <v>67</v>
      </c>
      <c r="B69" s="43"/>
      <c r="C69" s="43"/>
      <c r="D69" s="42"/>
      <c r="E69" s="42"/>
      <c r="F69" s="43"/>
      <c r="G69" s="43"/>
    </row>
    <row r="70" spans="1:7" x14ac:dyDescent="0.3">
      <c r="A70" s="41">
        <f t="shared" si="1"/>
        <v>68</v>
      </c>
      <c r="B70" s="43"/>
      <c r="C70" s="43"/>
      <c r="D70" s="42"/>
      <c r="E70" s="42"/>
      <c r="F70" s="43"/>
      <c r="G70" s="43"/>
    </row>
    <row r="71" spans="1:7" x14ac:dyDescent="0.3">
      <c r="A71" s="41">
        <f t="shared" si="1"/>
        <v>69</v>
      </c>
      <c r="B71" s="43"/>
      <c r="C71" s="43"/>
      <c r="D71" s="42"/>
      <c r="E71" s="42"/>
      <c r="F71" s="43"/>
      <c r="G71" s="43"/>
    </row>
    <row r="72" spans="1:7" x14ac:dyDescent="0.3">
      <c r="A72" s="41">
        <f t="shared" si="1"/>
        <v>70</v>
      </c>
      <c r="B72" s="43"/>
      <c r="C72" s="43"/>
      <c r="D72" s="42"/>
      <c r="E72" s="42"/>
      <c r="F72" s="43"/>
      <c r="G72" s="43"/>
    </row>
    <row r="73" spans="1:7" x14ac:dyDescent="0.3">
      <c r="A73" s="41">
        <f t="shared" si="1"/>
        <v>71</v>
      </c>
      <c r="B73" s="43"/>
      <c r="C73" s="43"/>
      <c r="D73" s="42"/>
      <c r="E73" s="42"/>
      <c r="F73" s="43"/>
      <c r="G73" s="43"/>
    </row>
    <row r="74" spans="1:7" x14ac:dyDescent="0.3">
      <c r="A74" s="41">
        <f t="shared" si="1"/>
        <v>72</v>
      </c>
      <c r="B74" s="43"/>
      <c r="C74" s="43"/>
      <c r="D74" s="42"/>
      <c r="E74" s="42"/>
      <c r="F74" s="43"/>
      <c r="G74" s="43"/>
    </row>
    <row r="75" spans="1:7" x14ac:dyDescent="0.3">
      <c r="A75" s="41">
        <f t="shared" si="1"/>
        <v>73</v>
      </c>
      <c r="B75" s="43"/>
      <c r="C75" s="43"/>
      <c r="D75" s="42"/>
      <c r="E75" s="42"/>
      <c r="F75" s="43"/>
      <c r="G75" s="43"/>
    </row>
    <row r="76" spans="1:7" x14ac:dyDescent="0.3">
      <c r="A76" s="41">
        <f t="shared" si="1"/>
        <v>74</v>
      </c>
      <c r="B76" s="43"/>
      <c r="C76" s="43"/>
      <c r="D76" s="42"/>
      <c r="E76" s="42"/>
      <c r="F76" s="43"/>
      <c r="G76" s="43"/>
    </row>
    <row r="77" spans="1:7" x14ac:dyDescent="0.3">
      <c r="A77" s="41">
        <f t="shared" si="1"/>
        <v>75</v>
      </c>
      <c r="B77" s="43"/>
      <c r="C77" s="43"/>
      <c r="D77" s="42"/>
      <c r="E77" s="42"/>
      <c r="F77" s="43"/>
      <c r="G77" s="43"/>
    </row>
    <row r="78" spans="1:7" x14ac:dyDescent="0.3">
      <c r="A78" s="41">
        <f t="shared" si="1"/>
        <v>76</v>
      </c>
      <c r="B78" s="43"/>
      <c r="C78" s="43"/>
      <c r="D78" s="42"/>
      <c r="E78" s="42"/>
      <c r="F78" s="43"/>
      <c r="G78" s="43"/>
    </row>
    <row r="79" spans="1:7" x14ac:dyDescent="0.3">
      <c r="A79" s="41">
        <f t="shared" si="1"/>
        <v>77</v>
      </c>
      <c r="B79" s="43"/>
      <c r="C79" s="43"/>
      <c r="D79" s="42"/>
      <c r="E79" s="42"/>
      <c r="F79" s="43"/>
      <c r="G79" s="43"/>
    </row>
    <row r="80" spans="1:7" x14ac:dyDescent="0.3">
      <c r="A80" s="41">
        <f t="shared" si="1"/>
        <v>78</v>
      </c>
      <c r="B80" s="43"/>
      <c r="C80" s="43"/>
      <c r="D80" s="42"/>
      <c r="E80" s="42"/>
      <c r="F80" s="43"/>
      <c r="G80" s="43"/>
    </row>
    <row r="81" spans="1:7" x14ac:dyDescent="0.3">
      <c r="A81" s="41">
        <f t="shared" si="1"/>
        <v>79</v>
      </c>
      <c r="B81" s="43"/>
      <c r="C81" s="43"/>
      <c r="D81" s="42"/>
      <c r="E81" s="42"/>
      <c r="F81" s="43"/>
      <c r="G81" s="43"/>
    </row>
    <row r="82" spans="1:7" x14ac:dyDescent="0.3">
      <c r="A82" s="41">
        <f t="shared" si="1"/>
        <v>80</v>
      </c>
      <c r="B82" s="43"/>
      <c r="C82" s="43"/>
      <c r="D82" s="42"/>
      <c r="E82" s="42"/>
      <c r="F82" s="43"/>
      <c r="G82" s="43"/>
    </row>
    <row r="83" spans="1:7" x14ac:dyDescent="0.3">
      <c r="A83" s="41">
        <f t="shared" si="1"/>
        <v>81</v>
      </c>
      <c r="B83" s="43"/>
      <c r="C83" s="43"/>
      <c r="D83" s="42"/>
      <c r="E83" s="42"/>
      <c r="F83" s="43"/>
      <c r="G83" s="43"/>
    </row>
    <row r="84" spans="1:7" x14ac:dyDescent="0.3">
      <c r="A84" s="41">
        <f t="shared" si="1"/>
        <v>82</v>
      </c>
      <c r="B84" s="43"/>
      <c r="C84" s="43"/>
      <c r="D84" s="42"/>
      <c r="E84" s="42"/>
      <c r="F84" s="43"/>
      <c r="G84" s="43"/>
    </row>
    <row r="85" spans="1:7" x14ac:dyDescent="0.3">
      <c r="A85" s="41">
        <f t="shared" si="1"/>
        <v>83</v>
      </c>
      <c r="B85" s="43"/>
      <c r="C85" s="43"/>
      <c r="D85" s="42"/>
      <c r="E85" s="42"/>
      <c r="F85" s="43"/>
      <c r="G85" s="43"/>
    </row>
    <row r="86" spans="1:7" x14ac:dyDescent="0.3">
      <c r="A86" s="41">
        <f t="shared" si="1"/>
        <v>84</v>
      </c>
      <c r="B86" s="43"/>
      <c r="C86" s="43"/>
      <c r="D86" s="42"/>
      <c r="E86" s="42"/>
      <c r="F86" s="43"/>
      <c r="G86" s="43"/>
    </row>
    <row r="87" spans="1:7" x14ac:dyDescent="0.3">
      <c r="A87" s="41">
        <f t="shared" si="1"/>
        <v>85</v>
      </c>
      <c r="B87" s="43"/>
      <c r="C87" s="43"/>
      <c r="D87" s="42"/>
      <c r="E87" s="42"/>
      <c r="F87" s="43"/>
      <c r="G87" s="43"/>
    </row>
    <row r="88" spans="1:7" x14ac:dyDescent="0.3">
      <c r="A88" s="41">
        <f t="shared" si="1"/>
        <v>86</v>
      </c>
      <c r="B88" s="43"/>
      <c r="C88" s="43"/>
      <c r="D88" s="42"/>
      <c r="E88" s="42"/>
      <c r="F88" s="43"/>
      <c r="G88" s="43"/>
    </row>
    <row r="89" spans="1:7" x14ac:dyDescent="0.3">
      <c r="A89" s="41">
        <f t="shared" si="1"/>
        <v>87</v>
      </c>
      <c r="B89" s="43"/>
      <c r="C89" s="43"/>
      <c r="D89" s="42"/>
      <c r="E89" s="42"/>
      <c r="F89" s="43"/>
      <c r="G89" s="43"/>
    </row>
    <row r="90" spans="1:7" x14ac:dyDescent="0.3">
      <c r="A90" s="41">
        <f t="shared" si="1"/>
        <v>88</v>
      </c>
      <c r="B90" s="43"/>
      <c r="C90" s="43"/>
      <c r="D90" s="42"/>
      <c r="E90" s="42"/>
      <c r="F90" s="43"/>
      <c r="G90" s="43"/>
    </row>
    <row r="91" spans="1:7" x14ac:dyDescent="0.3">
      <c r="A91" s="41">
        <f t="shared" si="1"/>
        <v>89</v>
      </c>
      <c r="B91" s="43"/>
      <c r="C91" s="43"/>
      <c r="D91" s="42"/>
      <c r="E91" s="42"/>
      <c r="F91" s="43"/>
      <c r="G91" s="43"/>
    </row>
    <row r="92" spans="1:7" x14ac:dyDescent="0.3">
      <c r="A92" s="41">
        <f t="shared" si="1"/>
        <v>90</v>
      </c>
      <c r="B92" s="43"/>
      <c r="C92" s="43"/>
      <c r="D92" s="42"/>
      <c r="E92" s="42"/>
      <c r="F92" s="43"/>
      <c r="G92" s="43"/>
    </row>
    <row r="93" spans="1:7" x14ac:dyDescent="0.3">
      <c r="A93" s="41">
        <f t="shared" si="1"/>
        <v>91</v>
      </c>
      <c r="B93" s="43"/>
      <c r="C93" s="43"/>
      <c r="D93" s="42"/>
      <c r="E93" s="42"/>
      <c r="F93" s="43"/>
      <c r="G93" s="43"/>
    </row>
    <row r="94" spans="1:7" x14ac:dyDescent="0.3">
      <c r="A94" s="41">
        <f t="shared" si="1"/>
        <v>92</v>
      </c>
      <c r="B94" s="43"/>
      <c r="C94" s="43"/>
      <c r="D94" s="42"/>
      <c r="E94" s="42"/>
      <c r="F94" s="43"/>
      <c r="G94" s="43"/>
    </row>
    <row r="95" spans="1:7" x14ac:dyDescent="0.3">
      <c r="A95" s="41">
        <f t="shared" si="1"/>
        <v>93</v>
      </c>
      <c r="B95" s="43"/>
      <c r="C95" s="43"/>
      <c r="D95" s="42"/>
      <c r="E95" s="42"/>
      <c r="F95" s="43"/>
      <c r="G95" s="43"/>
    </row>
    <row r="96" spans="1:7" x14ac:dyDescent="0.3">
      <c r="A96" s="41">
        <f t="shared" si="1"/>
        <v>94</v>
      </c>
      <c r="B96" s="43"/>
      <c r="C96" s="43"/>
      <c r="D96" s="42"/>
      <c r="E96" s="42"/>
      <c r="F96" s="43"/>
      <c r="G96" s="43"/>
    </row>
    <row r="97" spans="1:7" x14ac:dyDescent="0.3">
      <c r="A97" s="41">
        <f t="shared" si="1"/>
        <v>95</v>
      </c>
      <c r="B97" s="43"/>
      <c r="C97" s="43"/>
      <c r="D97" s="42"/>
      <c r="E97" s="42"/>
      <c r="F97" s="43"/>
      <c r="G97" s="43"/>
    </row>
    <row r="98" spans="1:7" x14ac:dyDescent="0.3">
      <c r="A98" s="41">
        <f t="shared" si="1"/>
        <v>96</v>
      </c>
      <c r="B98" s="43"/>
      <c r="C98" s="43"/>
      <c r="D98" s="42"/>
      <c r="E98" s="42"/>
      <c r="F98" s="43"/>
      <c r="G98" s="43"/>
    </row>
    <row r="99" spans="1:7" x14ac:dyDescent="0.3">
      <c r="A99" s="41">
        <f t="shared" si="1"/>
        <v>97</v>
      </c>
      <c r="B99" s="43"/>
      <c r="C99" s="43"/>
      <c r="D99" s="42"/>
      <c r="E99" s="42"/>
      <c r="F99" s="43"/>
      <c r="G99" s="43"/>
    </row>
    <row r="100" spans="1:7" x14ac:dyDescent="0.3">
      <c r="A100" s="41">
        <f t="shared" si="1"/>
        <v>98</v>
      </c>
      <c r="B100" s="43"/>
      <c r="C100" s="43"/>
      <c r="D100" s="42"/>
      <c r="E100" s="42"/>
      <c r="F100" s="43"/>
      <c r="G100" s="43"/>
    </row>
    <row r="101" spans="1:7" x14ac:dyDescent="0.3">
      <c r="A101" s="41">
        <f t="shared" si="1"/>
        <v>99</v>
      </c>
      <c r="B101" s="43"/>
      <c r="C101" s="43"/>
      <c r="D101" s="42"/>
      <c r="E101" s="42"/>
      <c r="F101" s="43"/>
      <c r="G101" s="43"/>
    </row>
  </sheetData>
  <sheetProtection formatColumns="0" formatRows="0" insertRows="0" deleteRows="0" selectLockedCells="1" sort="0" autoFilter="0"/>
  <sortState ref="B3:G36">
    <sortCondition ref="B3:B36"/>
  </sortState>
  <dataValidations count="4">
    <dataValidation type="list" allowBlank="1" showInputMessage="1" showErrorMessage="1" sqref="B3:B101" xr:uid="{00000000-0002-0000-0100-000000000000}">
      <formula1>Party</formula1>
    </dataValidation>
    <dataValidation type="list" allowBlank="1" showInputMessage="1" showErrorMessage="1" sqref="D3:D101" xr:uid="{00000000-0002-0000-0100-000001000000}">
      <formula1>Bias</formula1>
    </dataValidation>
    <dataValidation type="list" allowBlank="1" showInputMessage="1" showErrorMessage="1" sqref="E3:E101" xr:uid="{00000000-0002-0000-0100-000002000000}">
      <formula1>Priority</formula1>
    </dataValidation>
    <dataValidation type="list" allowBlank="1" showInputMessage="1" sqref="F3:F101" xr:uid="{00000000-0002-0000-0100-000003000000}">
      <formula1>Treatment</formula1>
    </dataValidation>
  </dataValidations>
  <pageMargins left="0.7" right="0.7" top="0.75" bottom="0.75" header="0.3" footer="0.3"/>
  <pageSetup scale="79" fitToHeight="0" orientation="landscape" verticalDpi="0" r:id="rId1"/>
  <headerFooter>
    <oddHeader>&amp;C&amp;"-,Bold"&amp;20Issues of Concern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3"/>
  <sheetViews>
    <sheetView showGridLines="0" zoomScaleNormal="100" workbookViewId="0">
      <selection activeCell="C4" sqref="C4"/>
    </sheetView>
  </sheetViews>
  <sheetFormatPr defaultColWidth="9.109375" defaultRowHeight="14.4" x14ac:dyDescent="0.3"/>
  <cols>
    <col min="1" max="1" width="4.109375" style="5" customWidth="1"/>
    <col min="2" max="2" width="50.109375" style="6" customWidth="1"/>
    <col min="3" max="3" width="21.77734375" style="1" customWidth="1"/>
    <col min="4" max="4" width="24.33203125" style="6" customWidth="1"/>
    <col min="5" max="5" width="29.6640625" style="6" customWidth="1"/>
    <col min="6" max="6" width="6.21875" style="6" customWidth="1"/>
    <col min="7" max="12" width="17.5546875" style="6" customWidth="1"/>
    <col min="13" max="13" width="6.6640625" style="6" customWidth="1"/>
    <col min="14" max="14" width="10.21875" style="6" customWidth="1"/>
    <col min="15" max="15" width="70.6640625" style="25" bestFit="1" customWidth="1"/>
    <col min="16" max="16" width="10.33203125" style="3" customWidth="1"/>
    <col min="17" max="16384" width="9.109375" style="3"/>
  </cols>
  <sheetData>
    <row r="1" spans="1:16" s="12" customFormat="1" ht="21" x14ac:dyDescent="0.3">
      <c r="A1" s="9"/>
      <c r="B1" s="36" t="s">
        <v>202</v>
      </c>
      <c r="C1" s="1"/>
      <c r="E1" s="37"/>
      <c r="F1" s="29"/>
      <c r="G1" s="10"/>
      <c r="H1" s="10"/>
      <c r="I1" s="10"/>
      <c r="J1" s="10"/>
      <c r="K1" s="10"/>
      <c r="L1" s="10"/>
      <c r="M1" s="11"/>
      <c r="N1" s="11"/>
      <c r="O1" s="24"/>
    </row>
    <row r="2" spans="1:16" ht="15" customHeight="1" x14ac:dyDescent="0.25">
      <c r="A2" s="72" t="s">
        <v>54</v>
      </c>
      <c r="B2" s="74" t="s">
        <v>43</v>
      </c>
      <c r="C2" s="80" t="s">
        <v>239</v>
      </c>
      <c r="D2" s="76" t="s">
        <v>69</v>
      </c>
      <c r="E2" s="76"/>
      <c r="F2" s="71" t="s">
        <v>57</v>
      </c>
      <c r="G2" s="77" t="s">
        <v>70</v>
      </c>
      <c r="H2" s="78"/>
      <c r="I2" s="78"/>
      <c r="J2" s="78"/>
      <c r="K2" s="78"/>
      <c r="L2" s="79"/>
      <c r="M2" s="69" t="s">
        <v>71</v>
      </c>
      <c r="N2" s="70" t="s">
        <v>213</v>
      </c>
      <c r="O2" s="59" t="s">
        <v>185</v>
      </c>
      <c r="P2" s="70" t="s">
        <v>72</v>
      </c>
    </row>
    <row r="3" spans="1:16" s="4" customFormat="1" ht="39.75" customHeight="1" x14ac:dyDescent="0.25">
      <c r="A3" s="73"/>
      <c r="B3" s="75"/>
      <c r="C3" s="81"/>
      <c r="D3" s="57" t="s">
        <v>61</v>
      </c>
      <c r="E3" s="57" t="s">
        <v>62</v>
      </c>
      <c r="F3" s="71"/>
      <c r="G3" s="58" t="s">
        <v>234</v>
      </c>
      <c r="H3" s="58" t="s">
        <v>235</v>
      </c>
      <c r="I3" s="58" t="s">
        <v>214</v>
      </c>
      <c r="J3" s="58" t="s">
        <v>73</v>
      </c>
      <c r="K3" s="58" t="s">
        <v>74</v>
      </c>
      <c r="L3" s="58" t="s">
        <v>236</v>
      </c>
      <c r="M3" s="69"/>
      <c r="N3" s="70"/>
      <c r="O3" s="60" t="str">
        <f>Lists!V18</f>
        <v>(Required for risk factors &gt;=8, 
suggested for risk factors between 5 and 8)</v>
      </c>
      <c r="P3" s="70"/>
    </row>
    <row r="4" spans="1:16" ht="14.25" customHeight="1" x14ac:dyDescent="0.25">
      <c r="A4" s="44">
        <f>ROW()-ROW(A$3)</f>
        <v>1</v>
      </c>
      <c r="B4" s="46"/>
      <c r="C4" s="46"/>
      <c r="D4" s="47"/>
      <c r="E4" s="47"/>
      <c r="F4" s="48" t="str">
        <f>IF($D4="","",AVERAGE(VLOOKUP($D4,Lists!$K$1:$S$6,9,0),(VLOOKUP($E4,Lists!$L$1:$S$6,8,0))))</f>
        <v/>
      </c>
      <c r="G4" s="47"/>
      <c r="H4" s="47"/>
      <c r="I4" s="47"/>
      <c r="J4" s="47"/>
      <c r="K4" s="47"/>
      <c r="L4" s="47"/>
      <c r="M4" s="48" t="str">
        <f>IF($G4="","",(AVERAGE(VLOOKUP($G4,Lists!$M$1:$S$6,7,0),VLOOKUP($H4,Lists!$M$1:$S$6,7,0),VLOOKUP($I4,Lists!$M$1:$S$6,7,0),VLOOKUP($J4,Lists!$N$1:$S$6,6,0),VLOOKUP($K4,Lists!$P$1:$S$6,4,0),VLOOKUP($L4,Lists!$O$1:$S$6,5,0))))</f>
        <v/>
      </c>
      <c r="N4" s="49" t="str">
        <f>IF($D4="","",$F4*$M4)</f>
        <v/>
      </c>
      <c r="O4" s="50"/>
      <c r="P4" s="51"/>
    </row>
    <row r="5" spans="1:16" ht="14.25" customHeight="1" x14ac:dyDescent="0.25">
      <c r="A5" s="44">
        <f t="shared" ref="A5:A68" si="0">ROW()-ROW(A$3)</f>
        <v>2</v>
      </c>
      <c r="B5" s="45"/>
      <c r="C5" s="46"/>
      <c r="D5" s="52"/>
      <c r="E5" s="52"/>
      <c r="F5" s="48" t="str">
        <f>IF($D5="","",AVERAGE(VLOOKUP($D5,Lists!$K$1:$S$6,9,0),(VLOOKUP($E5,Lists!$L$1:$S$6,8,0))))</f>
        <v/>
      </c>
      <c r="G5" s="47"/>
      <c r="H5" s="47"/>
      <c r="I5" s="47"/>
      <c r="J5" s="47"/>
      <c r="K5" s="47"/>
      <c r="L5" s="52"/>
      <c r="M5" s="48" t="str">
        <f>IF($G5="","",(AVERAGE(VLOOKUP($G5,Lists!$M$1:$S$6,7,0),VLOOKUP($H5,Lists!$M$1:$S$6,7,0),VLOOKUP($I5,Lists!$M$1:$S$6,7,0),VLOOKUP($J5,Lists!$N$1:$S$6,6,0),VLOOKUP($K5,Lists!$P$1:$S$6,4,0),VLOOKUP($L5,Lists!$O$1:$S$6,5,0))))</f>
        <v/>
      </c>
      <c r="N5" s="53" t="str">
        <f t="shared" ref="N5:N68" si="1">IF($D5="","",$F5*$M5)</f>
        <v/>
      </c>
      <c r="O5" s="54"/>
      <c r="P5" s="55"/>
    </row>
    <row r="6" spans="1:16" ht="14.25" customHeight="1" x14ac:dyDescent="0.25">
      <c r="A6" s="44">
        <f t="shared" si="0"/>
        <v>3</v>
      </c>
      <c r="B6" s="45"/>
      <c r="C6" s="46"/>
      <c r="D6" s="52"/>
      <c r="E6" s="52"/>
      <c r="F6" s="48" t="str">
        <f>IF($D6="","",AVERAGE(VLOOKUP($D6,Lists!$K$1:$S$6,9,0),(VLOOKUP($E6,Lists!$L$1:$S$6,8,0))))</f>
        <v/>
      </c>
      <c r="G6" s="47"/>
      <c r="H6" s="47"/>
      <c r="I6" s="47"/>
      <c r="J6" s="47"/>
      <c r="K6" s="47"/>
      <c r="L6" s="52"/>
      <c r="M6" s="48" t="str">
        <f>IF($G6="","",(AVERAGE(VLOOKUP($G6,Lists!$M$1:$S$6,7,0),VLOOKUP($H6,Lists!$M$1:$S$6,7,0),VLOOKUP($I6,Lists!$M$1:$S$6,7,0),VLOOKUP($J6,Lists!$N$1:$S$6,6,0),VLOOKUP($K6,Lists!$P$1:$S$6,4,0),VLOOKUP($L6,Lists!$O$1:$S$6,5,0))))</f>
        <v/>
      </c>
      <c r="N6" s="53" t="str">
        <f t="shared" si="1"/>
        <v/>
      </c>
      <c r="O6" s="54"/>
      <c r="P6" s="55"/>
    </row>
    <row r="7" spans="1:16" ht="14.25" customHeight="1" x14ac:dyDescent="0.25">
      <c r="A7" s="44">
        <f t="shared" si="0"/>
        <v>4</v>
      </c>
      <c r="B7" s="45"/>
      <c r="C7" s="46"/>
      <c r="D7" s="52"/>
      <c r="E7" s="52"/>
      <c r="F7" s="48" t="str">
        <f>IF($D7="","",AVERAGE(VLOOKUP($D7,Lists!$K$1:$S$6,9,0),(VLOOKUP($E7,Lists!$L$1:$S$6,8,0))))</f>
        <v/>
      </c>
      <c r="G7" s="52"/>
      <c r="H7" s="52"/>
      <c r="I7" s="52"/>
      <c r="J7" s="52"/>
      <c r="K7" s="52"/>
      <c r="L7" s="52"/>
      <c r="M7" s="48" t="str">
        <f>IF($G7="","",(AVERAGE(VLOOKUP($G7,Lists!$M$1:$S$6,7,0),VLOOKUP($H7,Lists!$M$1:$S$6,7,0),VLOOKUP($I7,Lists!$M$1:$S$6,7,0),VLOOKUP($J7,Lists!$N$1:$S$6,6,0),VLOOKUP($K7,Lists!$P$1:$S$6,4,0),VLOOKUP($L7,Lists!$O$1:$S$6,5,0))))</f>
        <v/>
      </c>
      <c r="N7" s="53" t="str">
        <f t="shared" si="1"/>
        <v/>
      </c>
      <c r="O7" s="54"/>
      <c r="P7" s="55"/>
    </row>
    <row r="8" spans="1:16" ht="15.6" x14ac:dyDescent="0.25">
      <c r="A8" s="44">
        <f t="shared" si="0"/>
        <v>5</v>
      </c>
      <c r="B8" s="45"/>
      <c r="C8" s="46"/>
      <c r="D8" s="52"/>
      <c r="E8" s="52"/>
      <c r="F8" s="48" t="str">
        <f>IF($D8="","",AVERAGE(VLOOKUP($D8,Lists!$K$1:$S$6,9,0),(VLOOKUP($E8,Lists!$L$1:$S$6,8,0))))</f>
        <v/>
      </c>
      <c r="G8" s="52"/>
      <c r="H8" s="52"/>
      <c r="I8" s="52"/>
      <c r="J8" s="52"/>
      <c r="K8" s="52"/>
      <c r="L8" s="52"/>
      <c r="M8" s="48" t="str">
        <f>IF($G8="","",(AVERAGE(VLOOKUP($G8,Lists!$M$1:$S$6,7,0),VLOOKUP($H8,Lists!$M$1:$S$6,7,0),VLOOKUP($I8,Lists!$M$1:$S$6,7,0),VLOOKUP($J8,Lists!$N$1:$S$6,6,0),VLOOKUP($K8,Lists!$P$1:$S$6,4,0),VLOOKUP($L8,Lists!$O$1:$S$6,5,0))))</f>
        <v/>
      </c>
      <c r="N8" s="53" t="str">
        <f t="shared" si="1"/>
        <v/>
      </c>
      <c r="O8" s="54"/>
      <c r="P8" s="55"/>
    </row>
    <row r="9" spans="1:16" ht="15.6" x14ac:dyDescent="0.25">
      <c r="A9" s="44">
        <f t="shared" si="0"/>
        <v>6</v>
      </c>
      <c r="B9" s="45"/>
      <c r="C9" s="46"/>
      <c r="D9" s="52"/>
      <c r="E9" s="52"/>
      <c r="F9" s="48" t="str">
        <f>IF($D9="","",AVERAGE(VLOOKUP($D9,Lists!$K$1:$S$6,9,0),(VLOOKUP($E9,Lists!$L$1:$S$6,8,0))))</f>
        <v/>
      </c>
      <c r="G9" s="52"/>
      <c r="H9" s="52"/>
      <c r="I9" s="52"/>
      <c r="J9" s="52"/>
      <c r="K9" s="52"/>
      <c r="L9" s="52"/>
      <c r="M9" s="48" t="str">
        <f>IF($G9="","",(AVERAGE(VLOOKUP($G9,Lists!$M$1:$S$6,7,0),VLOOKUP($H9,Lists!$M$1:$S$6,7,0),VLOOKUP($I9,Lists!$M$1:$S$6,7,0),VLOOKUP($J9,Lists!$N$1:$S$6,6,0),VLOOKUP($K9,Lists!$P$1:$S$6,4,0),VLOOKUP($L9,Lists!$O$1:$S$6,5,0))))</f>
        <v/>
      </c>
      <c r="N9" s="53" t="str">
        <f t="shared" si="1"/>
        <v/>
      </c>
      <c r="O9" s="56"/>
      <c r="P9" s="55"/>
    </row>
    <row r="10" spans="1:16" ht="15.6" x14ac:dyDescent="0.25">
      <c r="A10" s="44">
        <f t="shared" si="0"/>
        <v>7</v>
      </c>
      <c r="B10" s="45"/>
      <c r="C10" s="46"/>
      <c r="D10" s="52"/>
      <c r="E10" s="52"/>
      <c r="F10" s="48" t="str">
        <f>IF($D10="","",AVERAGE(VLOOKUP($D10,Lists!$K$1:$S$6,9,0),(VLOOKUP($E10,Lists!$L$1:$S$6,8,0))))</f>
        <v/>
      </c>
      <c r="G10" s="52"/>
      <c r="H10" s="52"/>
      <c r="I10" s="52"/>
      <c r="J10" s="52"/>
      <c r="K10" s="52"/>
      <c r="L10" s="52"/>
      <c r="M10" s="48" t="str">
        <f>IF($G10="","",(AVERAGE(VLOOKUP($G10,Lists!$M$1:$S$6,7,0),VLOOKUP($H10,Lists!$M$1:$S$6,7,0),VLOOKUP($I10,Lists!$M$1:$S$6,7,0),VLOOKUP($J10,Lists!$N$1:$S$6,6,0),VLOOKUP($K10,Lists!$P$1:$S$6,4,0),VLOOKUP($L10,Lists!$O$1:$S$6,5,0))))</f>
        <v/>
      </c>
      <c r="N10" s="53" t="str">
        <f t="shared" si="1"/>
        <v/>
      </c>
      <c r="O10" s="56"/>
      <c r="P10" s="55"/>
    </row>
    <row r="11" spans="1:16" ht="15.6" x14ac:dyDescent="0.25">
      <c r="A11" s="44">
        <f t="shared" si="0"/>
        <v>8</v>
      </c>
      <c r="B11" s="45"/>
      <c r="C11" s="46"/>
      <c r="D11" s="52"/>
      <c r="E11" s="52"/>
      <c r="F11" s="48" t="str">
        <f>IF($D11="","",AVERAGE(VLOOKUP($D11,Lists!$K$1:$S$6,9,0),(VLOOKUP($E11,Lists!$L$1:$S$6,8,0))))</f>
        <v/>
      </c>
      <c r="G11" s="52"/>
      <c r="H11" s="52"/>
      <c r="I11" s="52"/>
      <c r="J11" s="52"/>
      <c r="K11" s="52"/>
      <c r="L11" s="52"/>
      <c r="M11" s="48" t="str">
        <f>IF($G11="","",(AVERAGE(VLOOKUP($G11,Lists!$M$1:$S$6,7,0),VLOOKUP($H11,Lists!$M$1:$S$6,7,0),VLOOKUP($I11,Lists!$M$1:$S$6,7,0),VLOOKUP($J11,Lists!$N$1:$S$6,6,0),VLOOKUP($K11,Lists!$P$1:$S$6,4,0),VLOOKUP($L11,Lists!$O$1:$S$6,5,0))))</f>
        <v/>
      </c>
      <c r="N11" s="53" t="str">
        <f t="shared" si="1"/>
        <v/>
      </c>
      <c r="O11" s="56"/>
      <c r="P11" s="55"/>
    </row>
    <row r="12" spans="1:16" ht="14.25" customHeight="1" x14ac:dyDescent="0.25">
      <c r="A12" s="44">
        <f t="shared" si="0"/>
        <v>9</v>
      </c>
      <c r="B12" s="45"/>
      <c r="C12" s="46"/>
      <c r="D12" s="52"/>
      <c r="E12" s="52"/>
      <c r="F12" s="48" t="str">
        <f>IF($D12="","",AVERAGE(VLOOKUP($D12,Lists!$K$1:$S$6,9,0),(VLOOKUP($E12,Lists!$L$1:$S$6,8,0))))</f>
        <v/>
      </c>
      <c r="G12" s="52"/>
      <c r="H12" s="52"/>
      <c r="I12" s="52"/>
      <c r="J12" s="52"/>
      <c r="K12" s="52"/>
      <c r="L12" s="52"/>
      <c r="M12" s="48" t="str">
        <f>IF($G12="","",(AVERAGE(VLOOKUP($G12,Lists!$M$1:$S$6,7,0),VLOOKUP($H12,Lists!$M$1:$S$6,7,0),VLOOKUP($I12,Lists!$M$1:$S$6,7,0),VLOOKUP($J12,Lists!$N$1:$S$6,6,0),VLOOKUP($K12,Lists!$P$1:$S$6,4,0),VLOOKUP($L12,Lists!$O$1:$S$6,5,0))))</f>
        <v/>
      </c>
      <c r="N12" s="53" t="str">
        <f t="shared" si="1"/>
        <v/>
      </c>
      <c r="O12" s="54"/>
      <c r="P12" s="55"/>
    </row>
    <row r="13" spans="1:16" ht="14.25" customHeight="1" x14ac:dyDescent="0.25">
      <c r="A13" s="44">
        <f t="shared" si="0"/>
        <v>10</v>
      </c>
      <c r="B13" s="45"/>
      <c r="C13" s="46"/>
      <c r="D13" s="52"/>
      <c r="E13" s="52"/>
      <c r="F13" s="48" t="str">
        <f>IF($D13="","",AVERAGE(VLOOKUP($D13,Lists!$K$1:$S$6,9,0),(VLOOKUP($E13,Lists!$L$1:$S$6,8,0))))</f>
        <v/>
      </c>
      <c r="G13" s="52"/>
      <c r="H13" s="52"/>
      <c r="I13" s="52"/>
      <c r="J13" s="52"/>
      <c r="K13" s="52"/>
      <c r="L13" s="52"/>
      <c r="M13" s="48" t="str">
        <f>IF($G13="","",(AVERAGE(VLOOKUP($G13,Lists!$M$1:$S$6,7,0),VLOOKUP($H13,Lists!$M$1:$S$6,7,0),VLOOKUP($I13,Lists!$M$1:$S$6,7,0),VLOOKUP($J13,Lists!$N$1:$S$6,6,0),VLOOKUP($K13,Lists!$P$1:$S$6,4,0),VLOOKUP($L13,Lists!$O$1:$S$6,5,0))))</f>
        <v/>
      </c>
      <c r="N13" s="53" t="str">
        <f t="shared" ref="N13:N37" si="2">IF($D13="","",$F13*$M13)</f>
        <v/>
      </c>
      <c r="O13" s="54"/>
      <c r="P13" s="55"/>
    </row>
    <row r="14" spans="1:16" ht="14.25" customHeight="1" x14ac:dyDescent="0.25">
      <c r="A14" s="44">
        <f t="shared" si="0"/>
        <v>11</v>
      </c>
      <c r="B14" s="45"/>
      <c r="C14" s="46"/>
      <c r="D14" s="52"/>
      <c r="E14" s="52"/>
      <c r="F14" s="48" t="str">
        <f>IF($D14="","",AVERAGE(VLOOKUP($D14,Lists!$K$1:$S$6,9,0),(VLOOKUP($E14,Lists!$L$1:$S$6,8,0))))</f>
        <v/>
      </c>
      <c r="G14" s="52"/>
      <c r="H14" s="52"/>
      <c r="I14" s="52"/>
      <c r="J14" s="52"/>
      <c r="K14" s="52"/>
      <c r="L14" s="52"/>
      <c r="M14" s="48" t="str">
        <f>IF($G14="","",(AVERAGE(VLOOKUP($G14,Lists!$M$1:$S$6,7,0),VLOOKUP($H14,Lists!$M$1:$S$6,7,0),VLOOKUP($I14,Lists!$M$1:$S$6,7,0),VLOOKUP($J14,Lists!$N$1:$S$6,6,0),VLOOKUP($K14,Lists!$P$1:$S$6,4,0),VLOOKUP($L14,Lists!$O$1:$S$6,5,0))))</f>
        <v/>
      </c>
      <c r="N14" s="53" t="str">
        <f t="shared" si="2"/>
        <v/>
      </c>
      <c r="O14" s="54"/>
      <c r="P14" s="55"/>
    </row>
    <row r="15" spans="1:16" ht="14.25" customHeight="1" x14ac:dyDescent="0.25">
      <c r="A15" s="44">
        <f t="shared" si="0"/>
        <v>12</v>
      </c>
      <c r="B15" s="45"/>
      <c r="C15" s="46"/>
      <c r="D15" s="52"/>
      <c r="E15" s="52"/>
      <c r="F15" s="48" t="str">
        <f>IF($D15="","",AVERAGE(VLOOKUP($D15,Lists!$K$1:$S$6,9,0),(VLOOKUP($E15,Lists!$L$1:$S$6,8,0))))</f>
        <v/>
      </c>
      <c r="G15" s="52"/>
      <c r="H15" s="52"/>
      <c r="I15" s="52"/>
      <c r="J15" s="52"/>
      <c r="K15" s="52"/>
      <c r="L15" s="52"/>
      <c r="M15" s="48" t="str">
        <f>IF($G15="","",(AVERAGE(VLOOKUP($G15,Lists!$M$1:$S$6,7,0),VLOOKUP($H15,Lists!$M$1:$S$6,7,0),VLOOKUP($I15,Lists!$M$1:$S$6,7,0),VLOOKUP($J15,Lists!$N$1:$S$6,6,0),VLOOKUP($K15,Lists!$P$1:$S$6,4,0),VLOOKUP($L15,Lists!$O$1:$S$6,5,0))))</f>
        <v/>
      </c>
      <c r="N15" s="53" t="str">
        <f t="shared" si="2"/>
        <v/>
      </c>
      <c r="O15" s="54"/>
      <c r="P15" s="55"/>
    </row>
    <row r="16" spans="1:16" ht="14.25" customHeight="1" x14ac:dyDescent="0.25">
      <c r="A16" s="44">
        <f t="shared" si="0"/>
        <v>13</v>
      </c>
      <c r="B16" s="45"/>
      <c r="C16" s="46"/>
      <c r="D16" s="52"/>
      <c r="E16" s="52"/>
      <c r="F16" s="48" t="str">
        <f>IF($D16="","",AVERAGE(VLOOKUP($D16,Lists!$K$1:$S$6,9,0),(VLOOKUP($E16,Lists!$L$1:$S$6,8,0))))</f>
        <v/>
      </c>
      <c r="G16" s="52"/>
      <c r="H16" s="52"/>
      <c r="I16" s="52"/>
      <c r="J16" s="52"/>
      <c r="K16" s="52"/>
      <c r="L16" s="52"/>
      <c r="M16" s="48" t="str">
        <f>IF($G16="","",(AVERAGE(VLOOKUP($G16,Lists!$M$1:$S$6,7,0),VLOOKUP($H16,Lists!$M$1:$S$6,7,0),VLOOKUP($I16,Lists!$M$1:$S$6,7,0),VLOOKUP($J16,Lists!$N$1:$S$6,6,0),VLOOKUP($K16,Lists!$P$1:$S$6,4,0),VLOOKUP($L16,Lists!$O$1:$S$6,5,0))))</f>
        <v/>
      </c>
      <c r="N16" s="53" t="str">
        <f t="shared" si="2"/>
        <v/>
      </c>
      <c r="O16" s="54"/>
      <c r="P16" s="55"/>
    </row>
    <row r="17" spans="1:16" ht="14.25" customHeight="1" x14ac:dyDescent="0.25">
      <c r="A17" s="44">
        <f t="shared" si="0"/>
        <v>14</v>
      </c>
      <c r="B17" s="45"/>
      <c r="C17" s="46"/>
      <c r="D17" s="52"/>
      <c r="E17" s="52"/>
      <c r="F17" s="48" t="str">
        <f>IF($D17="","",AVERAGE(VLOOKUP($D17,Lists!$K$1:$S$6,9,0),(VLOOKUP($E17,Lists!$L$1:$S$6,8,0))))</f>
        <v/>
      </c>
      <c r="G17" s="52"/>
      <c r="H17" s="52"/>
      <c r="I17" s="52"/>
      <c r="J17" s="52"/>
      <c r="K17" s="52"/>
      <c r="L17" s="52"/>
      <c r="M17" s="48" t="str">
        <f>IF($G17="","",(AVERAGE(VLOOKUP($G17,Lists!$M$1:$S$6,7,0),VLOOKUP($H17,Lists!$M$1:$S$6,7,0),VLOOKUP($I17,Lists!$M$1:$S$6,7,0),VLOOKUP($J17,Lists!$N$1:$S$6,6,0),VLOOKUP($K17,Lists!$P$1:$S$6,4,0),VLOOKUP($L17,Lists!$O$1:$S$6,5,0))))</f>
        <v/>
      </c>
      <c r="N17" s="53" t="str">
        <f t="shared" si="2"/>
        <v/>
      </c>
      <c r="O17" s="54"/>
      <c r="P17" s="55"/>
    </row>
    <row r="18" spans="1:16" ht="14.25" customHeight="1" x14ac:dyDescent="0.25">
      <c r="A18" s="44">
        <f t="shared" si="0"/>
        <v>15</v>
      </c>
      <c r="B18" s="45"/>
      <c r="C18" s="46"/>
      <c r="D18" s="52"/>
      <c r="E18" s="52"/>
      <c r="F18" s="48" t="str">
        <f>IF($D18="","",AVERAGE(VLOOKUP($D18,Lists!$K$1:$S$6,9,0),(VLOOKUP($E18,Lists!$L$1:$S$6,8,0))))</f>
        <v/>
      </c>
      <c r="G18" s="52"/>
      <c r="H18" s="52"/>
      <c r="I18" s="52"/>
      <c r="J18" s="52"/>
      <c r="K18" s="52"/>
      <c r="L18" s="52"/>
      <c r="M18" s="48" t="str">
        <f>IF($G18="","",(AVERAGE(VLOOKUP($G18,Lists!$M$1:$S$6,7,0),VLOOKUP($H18,Lists!$M$1:$S$6,7,0),VLOOKUP($I18,Lists!$M$1:$S$6,7,0),VLOOKUP($J18,Lists!$N$1:$S$6,6,0),VLOOKUP($K18,Lists!$P$1:$S$6,4,0),VLOOKUP($L18,Lists!$O$1:$S$6,5,0))))</f>
        <v/>
      </c>
      <c r="N18" s="53" t="str">
        <f t="shared" si="2"/>
        <v/>
      </c>
      <c r="O18" s="54"/>
      <c r="P18" s="55"/>
    </row>
    <row r="19" spans="1:16" ht="14.25" customHeight="1" x14ac:dyDescent="0.25">
      <c r="A19" s="44">
        <f t="shared" si="0"/>
        <v>16</v>
      </c>
      <c r="B19" s="45"/>
      <c r="C19" s="46"/>
      <c r="D19" s="52"/>
      <c r="E19" s="52"/>
      <c r="F19" s="48" t="str">
        <f>IF($D19="","",AVERAGE(VLOOKUP($D19,Lists!$K$1:$S$6,9,0),(VLOOKUP($E19,Lists!$L$1:$S$6,8,0))))</f>
        <v/>
      </c>
      <c r="G19" s="52"/>
      <c r="H19" s="52"/>
      <c r="I19" s="52"/>
      <c r="J19" s="52"/>
      <c r="K19" s="52"/>
      <c r="L19" s="52"/>
      <c r="M19" s="48" t="str">
        <f>IF($G19="","",(AVERAGE(VLOOKUP($G19,Lists!$M$1:$S$6,7,0),VLOOKUP($H19,Lists!$M$1:$S$6,7,0),VLOOKUP($I19,Lists!$M$1:$S$6,7,0),VLOOKUP($J19,Lists!$N$1:$S$6,6,0),VLOOKUP($K19,Lists!$P$1:$S$6,4,0),VLOOKUP($L19,Lists!$O$1:$S$6,5,0))))</f>
        <v/>
      </c>
      <c r="N19" s="53" t="str">
        <f t="shared" si="2"/>
        <v/>
      </c>
      <c r="O19" s="54"/>
      <c r="P19" s="55"/>
    </row>
    <row r="20" spans="1:16" ht="14.25" customHeight="1" x14ac:dyDescent="0.25">
      <c r="A20" s="44">
        <f t="shared" si="0"/>
        <v>17</v>
      </c>
      <c r="B20" s="45"/>
      <c r="C20" s="46"/>
      <c r="D20" s="52"/>
      <c r="E20" s="52"/>
      <c r="F20" s="48" t="str">
        <f>IF($D20="","",AVERAGE(VLOOKUP($D20,Lists!$K$1:$S$6,9,0),(VLOOKUP($E20,Lists!$L$1:$S$6,8,0))))</f>
        <v/>
      </c>
      <c r="G20" s="52"/>
      <c r="H20" s="52"/>
      <c r="I20" s="52"/>
      <c r="J20" s="52"/>
      <c r="K20" s="52"/>
      <c r="L20" s="52"/>
      <c r="M20" s="48" t="str">
        <f>IF($G20="","",(AVERAGE(VLOOKUP($G20,Lists!$M$1:$S$6,7,0),VLOOKUP($H20,Lists!$M$1:$S$6,7,0),VLOOKUP($I20,Lists!$M$1:$S$6,7,0),VLOOKUP($J20,Lists!$N$1:$S$6,6,0),VLOOKUP($K20,Lists!$P$1:$S$6,4,0),VLOOKUP($L20,Lists!$O$1:$S$6,5,0))))</f>
        <v/>
      </c>
      <c r="N20" s="53" t="str">
        <f t="shared" si="2"/>
        <v/>
      </c>
      <c r="O20" s="54"/>
      <c r="P20" s="55"/>
    </row>
    <row r="21" spans="1:16" ht="14.25" customHeight="1" x14ac:dyDescent="0.25">
      <c r="A21" s="44">
        <f t="shared" si="0"/>
        <v>18</v>
      </c>
      <c r="B21" s="45"/>
      <c r="C21" s="46"/>
      <c r="D21" s="52"/>
      <c r="E21" s="52"/>
      <c r="F21" s="48" t="str">
        <f>IF($D21="","",AVERAGE(VLOOKUP($D21,Lists!$K$1:$S$6,9,0),(VLOOKUP($E21,Lists!$L$1:$S$6,8,0))))</f>
        <v/>
      </c>
      <c r="G21" s="52"/>
      <c r="H21" s="52"/>
      <c r="I21" s="52"/>
      <c r="J21" s="52"/>
      <c r="K21" s="52"/>
      <c r="L21" s="52"/>
      <c r="M21" s="48" t="str">
        <f>IF($G21="","",(AVERAGE(VLOOKUP($G21,Lists!$M$1:$S$6,7,0),VLOOKUP($H21,Lists!$M$1:$S$6,7,0),VLOOKUP($I21,Lists!$M$1:$S$6,7,0),VLOOKUP($J21,Lists!$N$1:$S$6,6,0),VLOOKUP($K21,Lists!$P$1:$S$6,4,0),VLOOKUP($L21,Lists!$O$1:$S$6,5,0))))</f>
        <v/>
      </c>
      <c r="N21" s="53" t="str">
        <f t="shared" si="2"/>
        <v/>
      </c>
      <c r="O21" s="54"/>
      <c r="P21" s="55"/>
    </row>
    <row r="22" spans="1:16" ht="14.25" customHeight="1" x14ac:dyDescent="0.25">
      <c r="A22" s="44">
        <f t="shared" si="0"/>
        <v>19</v>
      </c>
      <c r="B22" s="45"/>
      <c r="C22" s="46"/>
      <c r="D22" s="52"/>
      <c r="E22" s="52"/>
      <c r="F22" s="48" t="str">
        <f>IF($D22="","",AVERAGE(VLOOKUP($D22,Lists!$K$1:$S$6,9,0),(VLOOKUP($E22,Lists!$L$1:$S$6,8,0))))</f>
        <v/>
      </c>
      <c r="G22" s="52"/>
      <c r="H22" s="52"/>
      <c r="I22" s="52"/>
      <c r="J22" s="52"/>
      <c r="K22" s="52"/>
      <c r="L22" s="52"/>
      <c r="M22" s="48" t="str">
        <f>IF($G22="","",(AVERAGE(VLOOKUP($G22,Lists!$M$1:$S$6,7,0),VLOOKUP($H22,Lists!$M$1:$S$6,7,0),VLOOKUP($I22,Lists!$M$1:$S$6,7,0),VLOOKUP($J22,Lists!$N$1:$S$6,6,0),VLOOKUP($K22,Lists!$P$1:$S$6,4,0),VLOOKUP($L22,Lists!$O$1:$S$6,5,0))))</f>
        <v/>
      </c>
      <c r="N22" s="53" t="str">
        <f t="shared" si="2"/>
        <v/>
      </c>
      <c r="O22" s="54"/>
      <c r="P22" s="55"/>
    </row>
    <row r="23" spans="1:16" ht="14.25" customHeight="1" x14ac:dyDescent="0.25">
      <c r="A23" s="44">
        <f t="shared" si="0"/>
        <v>20</v>
      </c>
      <c r="B23" s="45"/>
      <c r="C23" s="46"/>
      <c r="D23" s="52"/>
      <c r="E23" s="52"/>
      <c r="F23" s="48" t="str">
        <f>IF($D23="","",AVERAGE(VLOOKUP($D23,Lists!$K$1:$S$6,9,0),(VLOOKUP($E23,Lists!$L$1:$S$6,8,0))))</f>
        <v/>
      </c>
      <c r="G23" s="52"/>
      <c r="H23" s="52"/>
      <c r="I23" s="52"/>
      <c r="J23" s="52"/>
      <c r="K23" s="52"/>
      <c r="L23" s="52"/>
      <c r="M23" s="48" t="str">
        <f>IF($G23="","",(AVERAGE(VLOOKUP($G23,Lists!$M$1:$S$6,7,0),VLOOKUP($H23,Lists!$M$1:$S$6,7,0),VLOOKUP($I23,Lists!$M$1:$S$6,7,0),VLOOKUP($J23,Lists!$N$1:$S$6,6,0),VLOOKUP($K23,Lists!$P$1:$S$6,4,0),VLOOKUP($L23,Lists!$O$1:$S$6,5,0))))</f>
        <v/>
      </c>
      <c r="N23" s="53" t="str">
        <f t="shared" si="2"/>
        <v/>
      </c>
      <c r="O23" s="54"/>
      <c r="P23" s="55"/>
    </row>
    <row r="24" spans="1:16" ht="14.25" customHeight="1" x14ac:dyDescent="0.25">
      <c r="A24" s="44">
        <f t="shared" si="0"/>
        <v>21</v>
      </c>
      <c r="B24" s="45"/>
      <c r="C24" s="46"/>
      <c r="D24" s="52"/>
      <c r="E24" s="52"/>
      <c r="F24" s="48" t="str">
        <f>IF($D24="","",AVERAGE(VLOOKUP($D24,Lists!$K$1:$S$6,9,0),(VLOOKUP($E24,Lists!$L$1:$S$6,8,0))))</f>
        <v/>
      </c>
      <c r="G24" s="52"/>
      <c r="H24" s="52"/>
      <c r="I24" s="52"/>
      <c r="J24" s="52"/>
      <c r="K24" s="52"/>
      <c r="L24" s="52"/>
      <c r="M24" s="48" t="str">
        <f>IF($G24="","",(AVERAGE(VLOOKUP($G24,Lists!$M$1:$S$6,7,0),VLOOKUP($H24,Lists!$M$1:$S$6,7,0),VLOOKUP($I24,Lists!$M$1:$S$6,7,0),VLOOKUP($J24,Lists!$N$1:$S$6,6,0),VLOOKUP($K24,Lists!$P$1:$S$6,4,0),VLOOKUP($L24,Lists!$O$1:$S$6,5,0))))</f>
        <v/>
      </c>
      <c r="N24" s="53" t="str">
        <f t="shared" si="2"/>
        <v/>
      </c>
      <c r="O24" s="54"/>
      <c r="P24" s="55"/>
    </row>
    <row r="25" spans="1:16" ht="14.25" customHeight="1" x14ac:dyDescent="0.25">
      <c r="A25" s="44">
        <f t="shared" si="0"/>
        <v>22</v>
      </c>
      <c r="B25" s="45"/>
      <c r="C25" s="46"/>
      <c r="D25" s="52"/>
      <c r="E25" s="52"/>
      <c r="F25" s="48" t="str">
        <f>IF($D25="","",AVERAGE(VLOOKUP($D25,Lists!$K$1:$S$6,9,0),(VLOOKUP($E25,Lists!$L$1:$S$6,8,0))))</f>
        <v/>
      </c>
      <c r="G25" s="52"/>
      <c r="H25" s="52"/>
      <c r="I25" s="52"/>
      <c r="J25" s="52"/>
      <c r="K25" s="52"/>
      <c r="L25" s="52"/>
      <c r="M25" s="48" t="str">
        <f>IF($G25="","",(AVERAGE(VLOOKUP($G25,Lists!$M$1:$S$6,7,0),VLOOKUP($H25,Lists!$M$1:$S$6,7,0),VLOOKUP($I25,Lists!$M$1:$S$6,7,0),VLOOKUP($J25,Lists!$N$1:$S$6,6,0),VLOOKUP($K25,Lists!$P$1:$S$6,4,0),VLOOKUP($L25,Lists!$O$1:$S$6,5,0))))</f>
        <v/>
      </c>
      <c r="N25" s="53" t="str">
        <f t="shared" si="2"/>
        <v/>
      </c>
      <c r="O25" s="54"/>
      <c r="P25" s="55"/>
    </row>
    <row r="26" spans="1:16" ht="14.25" customHeight="1" x14ac:dyDescent="0.25">
      <c r="A26" s="44">
        <f t="shared" si="0"/>
        <v>23</v>
      </c>
      <c r="B26" s="45"/>
      <c r="C26" s="46"/>
      <c r="D26" s="52"/>
      <c r="E26" s="52"/>
      <c r="F26" s="48" t="str">
        <f>IF($D26="","",AVERAGE(VLOOKUP($D26,Lists!$K$1:$S$6,9,0),(VLOOKUP($E26,Lists!$L$1:$S$6,8,0))))</f>
        <v/>
      </c>
      <c r="G26" s="52"/>
      <c r="H26" s="52"/>
      <c r="I26" s="52"/>
      <c r="J26" s="52"/>
      <c r="K26" s="52"/>
      <c r="L26" s="52"/>
      <c r="M26" s="48" t="str">
        <f>IF($G26="","",(AVERAGE(VLOOKUP($G26,Lists!$M$1:$S$6,7,0),VLOOKUP($H26,Lists!$M$1:$S$6,7,0),VLOOKUP($I26,Lists!$M$1:$S$6,7,0),VLOOKUP($J26,Lists!$N$1:$S$6,6,0),VLOOKUP($K26,Lists!$P$1:$S$6,4,0),VLOOKUP($L26,Lists!$O$1:$S$6,5,0))))</f>
        <v/>
      </c>
      <c r="N26" s="53" t="str">
        <f t="shared" si="2"/>
        <v/>
      </c>
      <c r="O26" s="54"/>
      <c r="P26" s="55"/>
    </row>
    <row r="27" spans="1:16" ht="14.25" customHeight="1" x14ac:dyDescent="0.25">
      <c r="A27" s="44">
        <f t="shared" si="0"/>
        <v>24</v>
      </c>
      <c r="B27" s="45"/>
      <c r="C27" s="46"/>
      <c r="D27" s="52"/>
      <c r="E27" s="52"/>
      <c r="F27" s="48" t="str">
        <f>IF($D27="","",AVERAGE(VLOOKUP($D27,Lists!$K$1:$S$6,9,0),(VLOOKUP($E27,Lists!$L$1:$S$6,8,0))))</f>
        <v/>
      </c>
      <c r="G27" s="52"/>
      <c r="H27" s="52"/>
      <c r="I27" s="52"/>
      <c r="J27" s="52"/>
      <c r="K27" s="52"/>
      <c r="L27" s="52"/>
      <c r="M27" s="48" t="str">
        <f>IF($G27="","",(AVERAGE(VLOOKUP($G27,Lists!$M$1:$S$6,7,0),VLOOKUP($H27,Lists!$M$1:$S$6,7,0),VLOOKUP($I27,Lists!$M$1:$S$6,7,0),VLOOKUP($J27,Lists!$N$1:$S$6,6,0),VLOOKUP($K27,Lists!$P$1:$S$6,4,0),VLOOKUP($L27,Lists!$O$1:$S$6,5,0))))</f>
        <v/>
      </c>
      <c r="N27" s="53" t="str">
        <f t="shared" si="2"/>
        <v/>
      </c>
      <c r="O27" s="54"/>
      <c r="P27" s="55"/>
    </row>
    <row r="28" spans="1:16" ht="14.25" customHeight="1" x14ac:dyDescent="0.25">
      <c r="A28" s="44">
        <f t="shared" si="0"/>
        <v>25</v>
      </c>
      <c r="B28" s="45"/>
      <c r="C28" s="46"/>
      <c r="D28" s="52"/>
      <c r="E28" s="52"/>
      <c r="F28" s="48" t="str">
        <f>IF($D28="","",AVERAGE(VLOOKUP($D28,Lists!$K$1:$S$6,9,0),(VLOOKUP($E28,Lists!$L$1:$S$6,8,0))))</f>
        <v/>
      </c>
      <c r="G28" s="52"/>
      <c r="H28" s="52"/>
      <c r="I28" s="52"/>
      <c r="J28" s="52"/>
      <c r="K28" s="52"/>
      <c r="L28" s="52"/>
      <c r="M28" s="48" t="str">
        <f>IF($G28="","",(AVERAGE(VLOOKUP($G28,Lists!$M$1:$S$6,7,0),VLOOKUP($H28,Lists!$M$1:$S$6,7,0),VLOOKUP($I28,Lists!$M$1:$S$6,7,0),VLOOKUP($J28,Lists!$N$1:$S$6,6,0),VLOOKUP($K28,Lists!$P$1:$S$6,4,0),VLOOKUP($L28,Lists!$O$1:$S$6,5,0))))</f>
        <v/>
      </c>
      <c r="N28" s="53" t="str">
        <f t="shared" si="2"/>
        <v/>
      </c>
      <c r="O28" s="54"/>
      <c r="P28" s="55"/>
    </row>
    <row r="29" spans="1:16" ht="14.25" customHeight="1" x14ac:dyDescent="0.25">
      <c r="A29" s="44">
        <f t="shared" si="0"/>
        <v>26</v>
      </c>
      <c r="B29" s="45"/>
      <c r="C29" s="46"/>
      <c r="D29" s="52"/>
      <c r="E29" s="52"/>
      <c r="F29" s="48" t="str">
        <f>IF($D29="","",AVERAGE(VLOOKUP($D29,Lists!$K$1:$S$6,9,0),(VLOOKUP($E29,Lists!$L$1:$S$6,8,0))))</f>
        <v/>
      </c>
      <c r="G29" s="52"/>
      <c r="H29" s="52"/>
      <c r="I29" s="52"/>
      <c r="J29" s="52"/>
      <c r="K29" s="52"/>
      <c r="L29" s="52"/>
      <c r="M29" s="48" t="str">
        <f>IF($G29="","",(AVERAGE(VLOOKUP($G29,Lists!$M$1:$S$6,7,0),VLOOKUP($H29,Lists!$M$1:$S$6,7,0),VLOOKUP($I29,Lists!$M$1:$S$6,7,0),VLOOKUP($J29,Lists!$N$1:$S$6,6,0),VLOOKUP($K29,Lists!$P$1:$S$6,4,0),VLOOKUP($L29,Lists!$O$1:$S$6,5,0))))</f>
        <v/>
      </c>
      <c r="N29" s="53" t="str">
        <f t="shared" si="2"/>
        <v/>
      </c>
      <c r="O29" s="54"/>
      <c r="P29" s="55"/>
    </row>
    <row r="30" spans="1:16" ht="14.25" customHeight="1" x14ac:dyDescent="0.25">
      <c r="A30" s="44">
        <f t="shared" si="0"/>
        <v>27</v>
      </c>
      <c r="B30" s="45"/>
      <c r="C30" s="46"/>
      <c r="D30" s="52"/>
      <c r="E30" s="52"/>
      <c r="F30" s="48" t="str">
        <f>IF($D30="","",AVERAGE(VLOOKUP($D30,Lists!$K$1:$S$6,9,0),(VLOOKUP($E30,Lists!$L$1:$S$6,8,0))))</f>
        <v/>
      </c>
      <c r="G30" s="52"/>
      <c r="H30" s="52"/>
      <c r="I30" s="52"/>
      <c r="J30" s="52"/>
      <c r="K30" s="52"/>
      <c r="L30" s="52"/>
      <c r="M30" s="48" t="str">
        <f>IF($G30="","",(AVERAGE(VLOOKUP($G30,Lists!$M$1:$S$6,7,0),VLOOKUP($H30,Lists!$M$1:$S$6,7,0),VLOOKUP($I30,Lists!$M$1:$S$6,7,0),VLOOKUP($J30,Lists!$N$1:$S$6,6,0),VLOOKUP($K30,Lists!$P$1:$S$6,4,0),VLOOKUP($L30,Lists!$O$1:$S$6,5,0))))</f>
        <v/>
      </c>
      <c r="N30" s="53" t="str">
        <f t="shared" si="2"/>
        <v/>
      </c>
      <c r="O30" s="54"/>
      <c r="P30" s="55"/>
    </row>
    <row r="31" spans="1:16" ht="14.25" customHeight="1" x14ac:dyDescent="0.25">
      <c r="A31" s="44">
        <f t="shared" si="0"/>
        <v>28</v>
      </c>
      <c r="B31" s="45"/>
      <c r="C31" s="46"/>
      <c r="D31" s="52"/>
      <c r="E31" s="52"/>
      <c r="F31" s="48" t="str">
        <f>IF($D31="","",AVERAGE(VLOOKUP($D31,Lists!$K$1:$S$6,9,0),(VLOOKUP($E31,Lists!$L$1:$S$6,8,0))))</f>
        <v/>
      </c>
      <c r="G31" s="52"/>
      <c r="H31" s="52"/>
      <c r="I31" s="52"/>
      <c r="J31" s="52"/>
      <c r="K31" s="52"/>
      <c r="L31" s="52"/>
      <c r="M31" s="48" t="str">
        <f>IF($G31="","",(AVERAGE(VLOOKUP($G31,Lists!$M$1:$S$6,7,0),VLOOKUP($H31,Lists!$M$1:$S$6,7,0),VLOOKUP($I31,Lists!$M$1:$S$6,7,0),VLOOKUP($J31,Lists!$N$1:$S$6,6,0),VLOOKUP($K31,Lists!$P$1:$S$6,4,0),VLOOKUP($L31,Lists!$O$1:$S$6,5,0))))</f>
        <v/>
      </c>
      <c r="N31" s="53" t="str">
        <f t="shared" si="2"/>
        <v/>
      </c>
      <c r="O31" s="54"/>
      <c r="P31" s="55"/>
    </row>
    <row r="32" spans="1:16" ht="14.25" customHeight="1" x14ac:dyDescent="0.25">
      <c r="A32" s="44">
        <f t="shared" si="0"/>
        <v>29</v>
      </c>
      <c r="B32" s="45"/>
      <c r="C32" s="46"/>
      <c r="D32" s="52"/>
      <c r="E32" s="52"/>
      <c r="F32" s="48" t="str">
        <f>IF($D32="","",AVERAGE(VLOOKUP($D32,Lists!$K$1:$S$6,9,0),(VLOOKUP($E32,Lists!$L$1:$S$6,8,0))))</f>
        <v/>
      </c>
      <c r="G32" s="52"/>
      <c r="H32" s="52"/>
      <c r="I32" s="52"/>
      <c r="J32" s="52"/>
      <c r="K32" s="52"/>
      <c r="L32" s="52"/>
      <c r="M32" s="48" t="str">
        <f>IF($G32="","",(AVERAGE(VLOOKUP($G32,Lists!$M$1:$S$6,7,0),VLOOKUP($H32,Lists!$M$1:$S$6,7,0),VLOOKUP($I32,Lists!$M$1:$S$6,7,0),VLOOKUP($J32,Lists!$N$1:$S$6,6,0),VLOOKUP($K32,Lists!$P$1:$S$6,4,0),VLOOKUP($L32,Lists!$O$1:$S$6,5,0))))</f>
        <v/>
      </c>
      <c r="N32" s="53" t="str">
        <f t="shared" si="2"/>
        <v/>
      </c>
      <c r="O32" s="54"/>
      <c r="P32" s="55"/>
    </row>
    <row r="33" spans="1:16" ht="14.25" customHeight="1" x14ac:dyDescent="0.25">
      <c r="A33" s="44">
        <f t="shared" si="0"/>
        <v>30</v>
      </c>
      <c r="B33" s="45"/>
      <c r="C33" s="46"/>
      <c r="D33" s="52"/>
      <c r="E33" s="52"/>
      <c r="F33" s="48" t="str">
        <f>IF($D33="","",AVERAGE(VLOOKUP($D33,Lists!$K$1:$S$6,9,0),(VLOOKUP($E33,Lists!$L$1:$S$6,8,0))))</f>
        <v/>
      </c>
      <c r="G33" s="52"/>
      <c r="H33" s="52"/>
      <c r="I33" s="52"/>
      <c r="J33" s="52"/>
      <c r="K33" s="52"/>
      <c r="L33" s="52"/>
      <c r="M33" s="48" t="str">
        <f>IF($G33="","",(AVERAGE(VLOOKUP($G33,Lists!$M$1:$S$6,7,0),VLOOKUP($H33,Lists!$M$1:$S$6,7,0),VLOOKUP($I33,Lists!$M$1:$S$6,7,0),VLOOKUP($J33,Lists!$N$1:$S$6,6,0),VLOOKUP($K33,Lists!$P$1:$S$6,4,0),VLOOKUP($L33,Lists!$O$1:$S$6,5,0))))</f>
        <v/>
      </c>
      <c r="N33" s="53" t="str">
        <f t="shared" si="2"/>
        <v/>
      </c>
      <c r="O33" s="54"/>
      <c r="P33" s="55"/>
    </row>
    <row r="34" spans="1:16" ht="14.25" customHeight="1" x14ac:dyDescent="0.25">
      <c r="A34" s="44">
        <f t="shared" si="0"/>
        <v>31</v>
      </c>
      <c r="B34" s="45"/>
      <c r="C34" s="46"/>
      <c r="D34" s="52"/>
      <c r="E34" s="52"/>
      <c r="F34" s="48" t="str">
        <f>IF($D34="","",AVERAGE(VLOOKUP($D34,Lists!$K$1:$S$6,9,0),(VLOOKUP($E34,Lists!$L$1:$S$6,8,0))))</f>
        <v/>
      </c>
      <c r="G34" s="52"/>
      <c r="H34" s="52"/>
      <c r="I34" s="52"/>
      <c r="J34" s="52"/>
      <c r="K34" s="52"/>
      <c r="L34" s="52"/>
      <c r="M34" s="48" t="str">
        <f>IF($G34="","",(AVERAGE(VLOOKUP($G34,Lists!$M$1:$S$6,7,0),VLOOKUP($H34,Lists!$M$1:$S$6,7,0),VLOOKUP($I34,Lists!$M$1:$S$6,7,0),VLOOKUP($J34,Lists!$N$1:$S$6,6,0),VLOOKUP($K34,Lists!$P$1:$S$6,4,0),VLOOKUP($L34,Lists!$O$1:$S$6,5,0))))</f>
        <v/>
      </c>
      <c r="N34" s="53" t="str">
        <f t="shared" si="2"/>
        <v/>
      </c>
      <c r="O34" s="54"/>
      <c r="P34" s="55"/>
    </row>
    <row r="35" spans="1:16" ht="14.25" customHeight="1" x14ac:dyDescent="0.25">
      <c r="A35" s="44">
        <f t="shared" si="0"/>
        <v>32</v>
      </c>
      <c r="B35" s="45"/>
      <c r="C35" s="46"/>
      <c r="D35" s="52"/>
      <c r="E35" s="52"/>
      <c r="F35" s="48" t="str">
        <f>IF($D35="","",AVERAGE(VLOOKUP($D35,Lists!$K$1:$S$6,9,0),(VLOOKUP($E35,Lists!$L$1:$S$6,8,0))))</f>
        <v/>
      </c>
      <c r="G35" s="52"/>
      <c r="H35" s="52"/>
      <c r="I35" s="52"/>
      <c r="J35" s="52"/>
      <c r="K35" s="52"/>
      <c r="L35" s="52"/>
      <c r="M35" s="48" t="str">
        <f>IF($G35="","",(AVERAGE(VLOOKUP($G35,Lists!$M$1:$S$6,7,0),VLOOKUP($H35,Lists!$M$1:$S$6,7,0),VLOOKUP($I35,Lists!$M$1:$S$6,7,0),VLOOKUP($J35,Lists!$N$1:$S$6,6,0),VLOOKUP($K35,Lists!$P$1:$S$6,4,0),VLOOKUP($L35,Lists!$O$1:$S$6,5,0))))</f>
        <v/>
      </c>
      <c r="N35" s="53" t="str">
        <f t="shared" si="2"/>
        <v/>
      </c>
      <c r="O35" s="54"/>
      <c r="P35" s="55"/>
    </row>
    <row r="36" spans="1:16" ht="14.25" customHeight="1" x14ac:dyDescent="0.25">
      <c r="A36" s="44">
        <f t="shared" si="0"/>
        <v>33</v>
      </c>
      <c r="B36" s="45"/>
      <c r="C36" s="46"/>
      <c r="D36" s="52"/>
      <c r="E36" s="52"/>
      <c r="F36" s="48" t="str">
        <f>IF($D36="","",AVERAGE(VLOOKUP($D36,Lists!$K$1:$S$6,9,0),(VLOOKUP($E36,Lists!$L$1:$S$6,8,0))))</f>
        <v/>
      </c>
      <c r="G36" s="52"/>
      <c r="H36" s="52"/>
      <c r="I36" s="52"/>
      <c r="J36" s="52"/>
      <c r="K36" s="52"/>
      <c r="L36" s="52"/>
      <c r="M36" s="48" t="str">
        <f>IF($G36="","",(AVERAGE(VLOOKUP($G36,Lists!$M$1:$S$6,7,0),VLOOKUP($H36,Lists!$M$1:$S$6,7,0),VLOOKUP($I36,Lists!$M$1:$S$6,7,0),VLOOKUP($J36,Lists!$N$1:$S$6,6,0),VLOOKUP($K36,Lists!$P$1:$S$6,4,0),VLOOKUP($L36,Lists!$O$1:$S$6,5,0))))</f>
        <v/>
      </c>
      <c r="N36" s="53" t="str">
        <f t="shared" si="2"/>
        <v/>
      </c>
      <c r="O36" s="54"/>
      <c r="P36" s="55"/>
    </row>
    <row r="37" spans="1:16" ht="14.25" customHeight="1" x14ac:dyDescent="0.25">
      <c r="A37" s="44">
        <f t="shared" si="0"/>
        <v>34</v>
      </c>
      <c r="B37" s="45"/>
      <c r="C37" s="46"/>
      <c r="D37" s="52"/>
      <c r="E37" s="52"/>
      <c r="F37" s="48" t="str">
        <f>IF($D37="","",AVERAGE(VLOOKUP($D37,Lists!$K$1:$S$6,9,0),(VLOOKUP($E37,Lists!$L$1:$S$6,8,0))))</f>
        <v/>
      </c>
      <c r="G37" s="52"/>
      <c r="H37" s="52"/>
      <c r="I37" s="52"/>
      <c r="J37" s="52"/>
      <c r="K37" s="52"/>
      <c r="L37" s="52"/>
      <c r="M37" s="48" t="str">
        <f>IF($G37="","",(AVERAGE(VLOOKUP($G37,Lists!$M$1:$S$6,7,0),VLOOKUP($H37,Lists!$M$1:$S$6,7,0),VLOOKUP($I37,Lists!$M$1:$S$6,7,0),VLOOKUP($J37,Lists!$N$1:$S$6,6,0),VLOOKUP($K37,Lists!$P$1:$S$6,4,0),VLOOKUP($L37,Lists!$O$1:$S$6,5,0))))</f>
        <v/>
      </c>
      <c r="N37" s="53" t="str">
        <f t="shared" si="2"/>
        <v/>
      </c>
      <c r="O37" s="54"/>
      <c r="P37" s="55"/>
    </row>
    <row r="38" spans="1:16" ht="14.25" customHeight="1" x14ac:dyDescent="0.25">
      <c r="A38" s="44">
        <f t="shared" si="0"/>
        <v>35</v>
      </c>
      <c r="B38" s="45"/>
      <c r="C38" s="46"/>
      <c r="D38" s="52"/>
      <c r="E38" s="52"/>
      <c r="F38" s="48" t="str">
        <f>IF($D38="","",AVERAGE(VLOOKUP($D38,Lists!$K$1:$S$6,9,0),(VLOOKUP($E38,Lists!$L$1:$S$6,8,0))))</f>
        <v/>
      </c>
      <c r="G38" s="52"/>
      <c r="H38" s="52"/>
      <c r="I38" s="52"/>
      <c r="J38" s="52"/>
      <c r="K38" s="52"/>
      <c r="L38" s="52"/>
      <c r="M38" s="48" t="str">
        <f>IF($G38="","",(AVERAGE(VLOOKUP($G38,Lists!$M$1:$S$6,7,0),VLOOKUP($H38,Lists!$M$1:$S$6,7,0),VLOOKUP($I38,Lists!$M$1:$S$6,7,0),VLOOKUP($J38,Lists!$N$1:$S$6,6,0),VLOOKUP($K38,Lists!$P$1:$S$6,4,0),VLOOKUP($L38,Lists!$O$1:$S$6,5,0))))</f>
        <v/>
      </c>
      <c r="N38" s="53" t="str">
        <f t="shared" si="1"/>
        <v/>
      </c>
      <c r="O38" s="54"/>
      <c r="P38" s="55"/>
    </row>
    <row r="39" spans="1:16" ht="14.25" customHeight="1" x14ac:dyDescent="0.25">
      <c r="A39" s="44">
        <f t="shared" si="0"/>
        <v>36</v>
      </c>
      <c r="B39" s="45"/>
      <c r="C39" s="46"/>
      <c r="D39" s="52"/>
      <c r="E39" s="52"/>
      <c r="F39" s="48" t="str">
        <f>IF($D39="","",AVERAGE(VLOOKUP($D39,Lists!$K$1:$S$6,9,0),(VLOOKUP($E39,Lists!$L$1:$S$6,8,0))))</f>
        <v/>
      </c>
      <c r="G39" s="52"/>
      <c r="H39" s="52"/>
      <c r="I39" s="52"/>
      <c r="J39" s="52"/>
      <c r="K39" s="52"/>
      <c r="L39" s="52"/>
      <c r="M39" s="48" t="str">
        <f>IF($G39="","",(AVERAGE(VLOOKUP($G39,Lists!$M$1:$S$6,7,0),VLOOKUP($H39,Lists!$M$1:$S$6,7,0),VLOOKUP($I39,Lists!$M$1:$S$6,7,0),VLOOKUP($J39,Lists!$N$1:$S$6,6,0),VLOOKUP($K39,Lists!$P$1:$S$6,4,0),VLOOKUP($L39,Lists!$O$1:$S$6,5,0))))</f>
        <v/>
      </c>
      <c r="N39" s="53" t="str">
        <f t="shared" si="1"/>
        <v/>
      </c>
      <c r="O39" s="54"/>
      <c r="P39" s="55"/>
    </row>
    <row r="40" spans="1:16" ht="14.25" customHeight="1" x14ac:dyDescent="0.25">
      <c r="A40" s="44">
        <f t="shared" si="0"/>
        <v>37</v>
      </c>
      <c r="B40" s="45"/>
      <c r="C40" s="46"/>
      <c r="D40" s="52"/>
      <c r="E40" s="52"/>
      <c r="F40" s="48" t="str">
        <f>IF($D40="","",AVERAGE(VLOOKUP($D40,Lists!$K$1:$S$6,9,0),(VLOOKUP($E40,Lists!$L$1:$S$6,8,0))))</f>
        <v/>
      </c>
      <c r="G40" s="52"/>
      <c r="H40" s="52"/>
      <c r="I40" s="52"/>
      <c r="J40" s="52"/>
      <c r="K40" s="52"/>
      <c r="L40" s="52"/>
      <c r="M40" s="48" t="str">
        <f>IF($G40="","",(AVERAGE(VLOOKUP($G40,Lists!$M$1:$S$6,7,0),VLOOKUP($H40,Lists!$M$1:$S$6,7,0),VLOOKUP($I40,Lists!$M$1:$S$6,7,0),VLOOKUP($J40,Lists!$N$1:$S$6,6,0),VLOOKUP($K40,Lists!$P$1:$S$6,4,0),VLOOKUP($L40,Lists!$O$1:$S$6,5,0))))</f>
        <v/>
      </c>
      <c r="N40" s="53" t="str">
        <f t="shared" si="1"/>
        <v/>
      </c>
      <c r="O40" s="54"/>
      <c r="P40" s="55"/>
    </row>
    <row r="41" spans="1:16" ht="14.25" customHeight="1" x14ac:dyDescent="0.25">
      <c r="A41" s="44">
        <f t="shared" si="0"/>
        <v>38</v>
      </c>
      <c r="B41" s="45"/>
      <c r="C41" s="46"/>
      <c r="D41" s="52"/>
      <c r="E41" s="52"/>
      <c r="F41" s="48" t="str">
        <f>IF($D41="","",AVERAGE(VLOOKUP($D41,Lists!$K$1:$S$6,9,0),(VLOOKUP($E41,Lists!$L$1:$S$6,8,0))))</f>
        <v/>
      </c>
      <c r="G41" s="52"/>
      <c r="H41" s="52"/>
      <c r="I41" s="52"/>
      <c r="J41" s="52"/>
      <c r="K41" s="52"/>
      <c r="L41" s="52"/>
      <c r="M41" s="48" t="str">
        <f>IF($G41="","",(AVERAGE(VLOOKUP($G41,Lists!$M$1:$S$6,7,0),VLOOKUP($H41,Lists!$M$1:$S$6,7,0),VLOOKUP($I41,Lists!$M$1:$S$6,7,0),VLOOKUP($J41,Lists!$N$1:$S$6,6,0),VLOOKUP($K41,Lists!$P$1:$S$6,4,0),VLOOKUP($L41,Lists!$O$1:$S$6,5,0))))</f>
        <v/>
      </c>
      <c r="N41" s="53" t="str">
        <f t="shared" si="1"/>
        <v/>
      </c>
      <c r="O41" s="54"/>
      <c r="P41" s="55"/>
    </row>
    <row r="42" spans="1:16" ht="14.25" customHeight="1" x14ac:dyDescent="0.25">
      <c r="A42" s="44">
        <f t="shared" si="0"/>
        <v>39</v>
      </c>
      <c r="B42" s="45"/>
      <c r="C42" s="46"/>
      <c r="D42" s="52"/>
      <c r="E42" s="52"/>
      <c r="F42" s="48" t="str">
        <f>IF($D42="","",AVERAGE(VLOOKUP($D42,Lists!$K$1:$S$6,9,0),(VLOOKUP($E42,Lists!$L$1:$S$6,8,0))))</f>
        <v/>
      </c>
      <c r="G42" s="52"/>
      <c r="H42" s="52"/>
      <c r="I42" s="52"/>
      <c r="J42" s="52"/>
      <c r="K42" s="52"/>
      <c r="L42" s="52"/>
      <c r="M42" s="48" t="str">
        <f>IF($G42="","",(AVERAGE(VLOOKUP($G42,Lists!$M$1:$S$6,7,0),VLOOKUP($H42,Lists!$M$1:$S$6,7,0),VLOOKUP($I42,Lists!$M$1:$S$6,7,0),VLOOKUP($J42,Lists!$N$1:$S$6,6,0),VLOOKUP($K42,Lists!$P$1:$S$6,4,0),VLOOKUP($L42,Lists!$O$1:$S$6,5,0))))</f>
        <v/>
      </c>
      <c r="N42" s="53" t="str">
        <f t="shared" si="1"/>
        <v/>
      </c>
      <c r="O42" s="54"/>
      <c r="P42" s="55"/>
    </row>
    <row r="43" spans="1:16" ht="14.25" customHeight="1" x14ac:dyDescent="0.25">
      <c r="A43" s="44">
        <f t="shared" si="0"/>
        <v>40</v>
      </c>
      <c r="B43" s="45"/>
      <c r="C43" s="46"/>
      <c r="D43" s="52"/>
      <c r="E43" s="52"/>
      <c r="F43" s="48" t="str">
        <f>IF($D43="","",AVERAGE(VLOOKUP($D43,Lists!$K$1:$S$6,9,0),(VLOOKUP($E43,Lists!$L$1:$S$6,8,0))))</f>
        <v/>
      </c>
      <c r="G43" s="52"/>
      <c r="H43" s="52"/>
      <c r="I43" s="52"/>
      <c r="J43" s="52"/>
      <c r="K43" s="52"/>
      <c r="L43" s="52"/>
      <c r="M43" s="48" t="str">
        <f>IF($G43="","",(AVERAGE(VLOOKUP($G43,Lists!$M$1:$S$6,7,0),VLOOKUP($H43,Lists!$M$1:$S$6,7,0),VLOOKUP($I43,Lists!$M$1:$S$6,7,0),VLOOKUP($J43,Lists!$N$1:$S$6,6,0),VLOOKUP($K43,Lists!$P$1:$S$6,4,0),VLOOKUP($L43,Lists!$O$1:$S$6,5,0))))</f>
        <v/>
      </c>
      <c r="N43" s="53" t="str">
        <f t="shared" si="1"/>
        <v/>
      </c>
      <c r="O43" s="54"/>
      <c r="P43" s="55"/>
    </row>
    <row r="44" spans="1:16" ht="14.25" customHeight="1" x14ac:dyDescent="0.25">
      <c r="A44" s="44">
        <f t="shared" si="0"/>
        <v>41</v>
      </c>
      <c r="B44" s="45"/>
      <c r="C44" s="46"/>
      <c r="D44" s="52"/>
      <c r="E44" s="52"/>
      <c r="F44" s="48" t="str">
        <f>IF($D44="","",AVERAGE(VLOOKUP($D44,Lists!$K$1:$S$6,9,0),(VLOOKUP($E44,Lists!$L$1:$S$6,8,0))))</f>
        <v/>
      </c>
      <c r="G44" s="52"/>
      <c r="H44" s="52"/>
      <c r="I44" s="52"/>
      <c r="J44" s="52"/>
      <c r="K44" s="52"/>
      <c r="L44" s="52"/>
      <c r="M44" s="48" t="str">
        <f>IF($G44="","",(AVERAGE(VLOOKUP($G44,Lists!$M$1:$S$6,7,0),VLOOKUP($H44,Lists!$M$1:$S$6,7,0),VLOOKUP($I44,Lists!$M$1:$S$6,7,0),VLOOKUP($J44,Lists!$N$1:$S$6,6,0),VLOOKUP($K44,Lists!$P$1:$S$6,4,0),VLOOKUP($L44,Lists!$O$1:$S$6,5,0))))</f>
        <v/>
      </c>
      <c r="N44" s="53" t="str">
        <f t="shared" si="1"/>
        <v/>
      </c>
      <c r="O44" s="54"/>
      <c r="P44" s="55"/>
    </row>
    <row r="45" spans="1:16" ht="14.25" customHeight="1" x14ac:dyDescent="0.25">
      <c r="A45" s="44">
        <f t="shared" si="0"/>
        <v>42</v>
      </c>
      <c r="B45" s="45"/>
      <c r="C45" s="46"/>
      <c r="D45" s="52"/>
      <c r="E45" s="52"/>
      <c r="F45" s="48" t="str">
        <f>IF($D45="","",AVERAGE(VLOOKUP($D45,Lists!$K$1:$S$6,9,0),(VLOOKUP($E45,Lists!$L$1:$S$6,8,0))))</f>
        <v/>
      </c>
      <c r="G45" s="52"/>
      <c r="H45" s="52"/>
      <c r="I45" s="52"/>
      <c r="J45" s="52"/>
      <c r="K45" s="52"/>
      <c r="L45" s="52"/>
      <c r="M45" s="48" t="str">
        <f>IF($G45="","",(AVERAGE(VLOOKUP($G45,Lists!$M$1:$S$6,7,0),VLOOKUP($H45,Lists!$M$1:$S$6,7,0),VLOOKUP($I45,Lists!$M$1:$S$6,7,0),VLOOKUP($J45,Lists!$N$1:$S$6,6,0),VLOOKUP($K45,Lists!$P$1:$S$6,4,0),VLOOKUP($L45,Lists!$O$1:$S$6,5,0))))</f>
        <v/>
      </c>
      <c r="N45" s="53" t="str">
        <f t="shared" si="1"/>
        <v/>
      </c>
      <c r="O45" s="54"/>
      <c r="P45" s="55"/>
    </row>
    <row r="46" spans="1:16" ht="14.25" customHeight="1" x14ac:dyDescent="0.25">
      <c r="A46" s="44">
        <f t="shared" si="0"/>
        <v>43</v>
      </c>
      <c r="B46" s="45"/>
      <c r="C46" s="46"/>
      <c r="D46" s="52"/>
      <c r="E46" s="52"/>
      <c r="F46" s="48" t="str">
        <f>IF($D46="","",AVERAGE(VLOOKUP($D46,Lists!$K$1:$S$6,9,0),(VLOOKUP($E46,Lists!$L$1:$S$6,8,0))))</f>
        <v/>
      </c>
      <c r="G46" s="52"/>
      <c r="H46" s="52"/>
      <c r="I46" s="52"/>
      <c r="J46" s="52"/>
      <c r="K46" s="52"/>
      <c r="L46" s="52"/>
      <c r="M46" s="48" t="str">
        <f>IF($G46="","",(AVERAGE(VLOOKUP($G46,Lists!$M$1:$S$6,7,0),VLOOKUP($H46,Lists!$M$1:$S$6,7,0),VLOOKUP($I46,Lists!$M$1:$S$6,7,0),VLOOKUP($J46,Lists!$N$1:$S$6,6,0),VLOOKUP($K46,Lists!$P$1:$S$6,4,0),VLOOKUP($L46,Lists!$O$1:$S$6,5,0))))</f>
        <v/>
      </c>
      <c r="N46" s="53" t="str">
        <f t="shared" si="1"/>
        <v/>
      </c>
      <c r="O46" s="54"/>
      <c r="P46" s="55"/>
    </row>
    <row r="47" spans="1:16" ht="14.25" customHeight="1" x14ac:dyDescent="0.25">
      <c r="A47" s="44">
        <f t="shared" si="0"/>
        <v>44</v>
      </c>
      <c r="B47" s="45"/>
      <c r="C47" s="46"/>
      <c r="D47" s="52"/>
      <c r="E47" s="52"/>
      <c r="F47" s="48" t="str">
        <f>IF($D47="","",AVERAGE(VLOOKUP($D47,Lists!$K$1:$S$6,9,0),(VLOOKUP($E47,Lists!$L$1:$S$6,8,0))))</f>
        <v/>
      </c>
      <c r="G47" s="52"/>
      <c r="H47" s="52"/>
      <c r="I47" s="52"/>
      <c r="J47" s="52"/>
      <c r="K47" s="52"/>
      <c r="L47" s="52"/>
      <c r="M47" s="48" t="str">
        <f>IF($G47="","",(AVERAGE(VLOOKUP($G47,Lists!$M$1:$S$6,7,0),VLOOKUP($H47,Lists!$M$1:$S$6,7,0),VLOOKUP($I47,Lists!$M$1:$S$6,7,0),VLOOKUP($J47,Lists!$N$1:$S$6,6,0),VLOOKUP($K47,Lists!$P$1:$S$6,4,0),VLOOKUP($L47,Lists!$O$1:$S$6,5,0))))</f>
        <v/>
      </c>
      <c r="N47" s="53" t="str">
        <f t="shared" si="1"/>
        <v/>
      </c>
      <c r="O47" s="54"/>
      <c r="P47" s="55"/>
    </row>
    <row r="48" spans="1:16" ht="14.25" customHeight="1" x14ac:dyDescent="0.25">
      <c r="A48" s="44">
        <f t="shared" si="0"/>
        <v>45</v>
      </c>
      <c r="B48" s="45"/>
      <c r="C48" s="46"/>
      <c r="D48" s="52"/>
      <c r="E48" s="52"/>
      <c r="F48" s="48" t="str">
        <f>IF($D48="","",AVERAGE(VLOOKUP($D48,Lists!$K$1:$S$6,9,0),(VLOOKUP($E48,Lists!$L$1:$S$6,8,0))))</f>
        <v/>
      </c>
      <c r="G48" s="52"/>
      <c r="H48" s="52"/>
      <c r="I48" s="52"/>
      <c r="J48" s="52"/>
      <c r="K48" s="52"/>
      <c r="L48" s="52"/>
      <c r="M48" s="48" t="str">
        <f>IF($G48="","",(AVERAGE(VLOOKUP($G48,Lists!$M$1:$S$6,7,0),VLOOKUP($H48,Lists!$M$1:$S$6,7,0),VLOOKUP($I48,Lists!$M$1:$S$6,7,0),VLOOKUP($J48,Lists!$N$1:$S$6,6,0),VLOOKUP($K48,Lists!$P$1:$S$6,4,0),VLOOKUP($L48,Lists!$O$1:$S$6,5,0))))</f>
        <v/>
      </c>
      <c r="N48" s="53" t="str">
        <f t="shared" si="1"/>
        <v/>
      </c>
      <c r="O48" s="54"/>
      <c r="P48" s="55"/>
    </row>
    <row r="49" spans="1:16" ht="14.25" customHeight="1" x14ac:dyDescent="0.25">
      <c r="A49" s="44">
        <f t="shared" si="0"/>
        <v>46</v>
      </c>
      <c r="B49" s="45"/>
      <c r="C49" s="46"/>
      <c r="D49" s="52"/>
      <c r="E49" s="52"/>
      <c r="F49" s="48" t="str">
        <f>IF($D49="","",AVERAGE(VLOOKUP($D49,Lists!$K$1:$S$6,9,0),(VLOOKUP($E49,Lists!$L$1:$S$6,8,0))))</f>
        <v/>
      </c>
      <c r="G49" s="52"/>
      <c r="H49" s="52"/>
      <c r="I49" s="52"/>
      <c r="J49" s="52"/>
      <c r="K49" s="52"/>
      <c r="L49" s="52"/>
      <c r="M49" s="48" t="str">
        <f>IF($G49="","",(AVERAGE(VLOOKUP($G49,Lists!$M$1:$S$6,7,0),VLOOKUP($H49,Lists!$M$1:$S$6,7,0),VLOOKUP($I49,Lists!$M$1:$S$6,7,0),VLOOKUP($J49,Lists!$N$1:$S$6,6,0),VLOOKUP($K49,Lists!$P$1:$S$6,4,0),VLOOKUP($L49,Lists!$O$1:$S$6,5,0))))</f>
        <v/>
      </c>
      <c r="N49" s="53" t="str">
        <f t="shared" si="1"/>
        <v/>
      </c>
      <c r="O49" s="54"/>
      <c r="P49" s="55"/>
    </row>
    <row r="50" spans="1:16" ht="14.25" customHeight="1" x14ac:dyDescent="0.25">
      <c r="A50" s="44">
        <f t="shared" si="0"/>
        <v>47</v>
      </c>
      <c r="B50" s="45"/>
      <c r="C50" s="46"/>
      <c r="D50" s="52"/>
      <c r="E50" s="52"/>
      <c r="F50" s="48" t="str">
        <f>IF($D50="","",AVERAGE(VLOOKUP($D50,Lists!$K$1:$S$6,9,0),(VLOOKUP($E50,Lists!$L$1:$S$6,8,0))))</f>
        <v/>
      </c>
      <c r="G50" s="52"/>
      <c r="H50" s="52"/>
      <c r="I50" s="52"/>
      <c r="J50" s="52"/>
      <c r="K50" s="52"/>
      <c r="L50" s="52"/>
      <c r="M50" s="48" t="str">
        <f>IF($G50="","",(AVERAGE(VLOOKUP($G50,Lists!$M$1:$S$6,7,0),VLOOKUP($H50,Lists!$M$1:$S$6,7,0),VLOOKUP($I50,Lists!$M$1:$S$6,7,0),VLOOKUP($J50,Lists!$N$1:$S$6,6,0),VLOOKUP($K50,Lists!$P$1:$S$6,4,0),VLOOKUP($L50,Lists!$O$1:$S$6,5,0))))</f>
        <v/>
      </c>
      <c r="N50" s="53" t="str">
        <f t="shared" si="1"/>
        <v/>
      </c>
      <c r="O50" s="54"/>
      <c r="P50" s="55"/>
    </row>
    <row r="51" spans="1:16" ht="14.25" customHeight="1" x14ac:dyDescent="0.25">
      <c r="A51" s="44">
        <f t="shared" si="0"/>
        <v>48</v>
      </c>
      <c r="B51" s="45"/>
      <c r="C51" s="46"/>
      <c r="D51" s="52"/>
      <c r="E51" s="52"/>
      <c r="F51" s="48" t="str">
        <f>IF($D51="","",AVERAGE(VLOOKUP($D51,Lists!$K$1:$S$6,9,0),(VLOOKUP($E51,Lists!$L$1:$S$6,8,0))))</f>
        <v/>
      </c>
      <c r="G51" s="52"/>
      <c r="H51" s="52"/>
      <c r="I51" s="52"/>
      <c r="J51" s="52"/>
      <c r="K51" s="52"/>
      <c r="L51" s="52"/>
      <c r="M51" s="48" t="str">
        <f>IF($G51="","",(AVERAGE(VLOOKUP($G51,Lists!$M$1:$S$6,7,0),VLOOKUP($H51,Lists!$M$1:$S$6,7,0),VLOOKUP($I51,Lists!$M$1:$S$6,7,0),VLOOKUP($J51,Lists!$N$1:$S$6,6,0),VLOOKUP($K51,Lists!$P$1:$S$6,4,0),VLOOKUP($L51,Lists!$O$1:$S$6,5,0))))</f>
        <v/>
      </c>
      <c r="N51" s="53" t="str">
        <f t="shared" si="1"/>
        <v/>
      </c>
      <c r="O51" s="54"/>
      <c r="P51" s="55"/>
    </row>
    <row r="52" spans="1:16" ht="14.25" customHeight="1" x14ac:dyDescent="0.25">
      <c r="A52" s="44">
        <f t="shared" si="0"/>
        <v>49</v>
      </c>
      <c r="B52" s="45"/>
      <c r="C52" s="46"/>
      <c r="D52" s="52"/>
      <c r="E52" s="52"/>
      <c r="F52" s="48" t="str">
        <f>IF($D52="","",AVERAGE(VLOOKUP($D52,Lists!$K$1:$S$6,9,0),(VLOOKUP($E52,Lists!$L$1:$S$6,8,0))))</f>
        <v/>
      </c>
      <c r="G52" s="52"/>
      <c r="H52" s="52"/>
      <c r="I52" s="52"/>
      <c r="J52" s="52"/>
      <c r="K52" s="52"/>
      <c r="L52" s="52"/>
      <c r="M52" s="48" t="str">
        <f>IF($G52="","",(AVERAGE(VLOOKUP($G52,Lists!$M$1:$S$6,7,0),VLOOKUP($H52,Lists!$M$1:$S$6,7,0),VLOOKUP($I52,Lists!$M$1:$S$6,7,0),VLOOKUP($J52,Lists!$N$1:$S$6,6,0),VLOOKUP($K52,Lists!$P$1:$S$6,4,0),VLOOKUP($L52,Lists!$O$1:$S$6,5,0))))</f>
        <v/>
      </c>
      <c r="N52" s="53" t="str">
        <f t="shared" si="1"/>
        <v/>
      </c>
      <c r="O52" s="54"/>
      <c r="P52" s="55"/>
    </row>
    <row r="53" spans="1:16" ht="14.25" customHeight="1" x14ac:dyDescent="0.25">
      <c r="A53" s="44">
        <f t="shared" si="0"/>
        <v>50</v>
      </c>
      <c r="B53" s="45"/>
      <c r="C53" s="46"/>
      <c r="D53" s="52"/>
      <c r="E53" s="52"/>
      <c r="F53" s="48" t="str">
        <f>IF($D53="","",AVERAGE(VLOOKUP($D53,Lists!$K$1:$S$6,9,0),(VLOOKUP($E53,Lists!$L$1:$S$6,8,0))))</f>
        <v/>
      </c>
      <c r="G53" s="52"/>
      <c r="H53" s="52"/>
      <c r="I53" s="52"/>
      <c r="J53" s="52"/>
      <c r="K53" s="52"/>
      <c r="L53" s="52"/>
      <c r="M53" s="48" t="str">
        <f>IF($G53="","",(AVERAGE(VLOOKUP($G53,Lists!$M$1:$S$6,7,0),VLOOKUP($H53,Lists!$M$1:$S$6,7,0),VLOOKUP($I53,Lists!$M$1:$S$6,7,0),VLOOKUP($J53,Lists!$N$1:$S$6,6,0),VLOOKUP($K53,Lists!$P$1:$S$6,4,0),VLOOKUP($L53,Lists!$O$1:$S$6,5,0))))</f>
        <v/>
      </c>
      <c r="N53" s="53" t="str">
        <f t="shared" si="1"/>
        <v/>
      </c>
      <c r="O53" s="54"/>
      <c r="P53" s="55"/>
    </row>
    <row r="54" spans="1:16" ht="14.25" customHeight="1" x14ac:dyDescent="0.25">
      <c r="A54" s="44">
        <f t="shared" si="0"/>
        <v>51</v>
      </c>
      <c r="B54" s="45"/>
      <c r="C54" s="46"/>
      <c r="D54" s="52"/>
      <c r="E54" s="52"/>
      <c r="F54" s="48" t="str">
        <f>IF($D54="","",AVERAGE(VLOOKUP($D54,Lists!$K$1:$S$6,9,0),(VLOOKUP($E54,Lists!$L$1:$S$6,8,0))))</f>
        <v/>
      </c>
      <c r="G54" s="52"/>
      <c r="H54" s="52"/>
      <c r="I54" s="52"/>
      <c r="J54" s="52"/>
      <c r="K54" s="52"/>
      <c r="L54" s="52"/>
      <c r="M54" s="48" t="str">
        <f>IF($G54="","",(AVERAGE(VLOOKUP($G54,Lists!$M$1:$S$6,7,0),VLOOKUP($H54,Lists!$M$1:$S$6,7,0),VLOOKUP($I54,Lists!$M$1:$S$6,7,0),VLOOKUP($J54,Lists!$N$1:$S$6,6,0),VLOOKUP($K54,Lists!$P$1:$S$6,4,0),VLOOKUP($L54,Lists!$O$1:$S$6,5,0))))</f>
        <v/>
      </c>
      <c r="N54" s="53" t="str">
        <f t="shared" si="1"/>
        <v/>
      </c>
      <c r="O54" s="54"/>
      <c r="P54" s="55"/>
    </row>
    <row r="55" spans="1:16" ht="14.25" customHeight="1" x14ac:dyDescent="0.25">
      <c r="A55" s="44">
        <f t="shared" si="0"/>
        <v>52</v>
      </c>
      <c r="B55" s="45"/>
      <c r="C55" s="46"/>
      <c r="D55" s="52"/>
      <c r="E55" s="52"/>
      <c r="F55" s="48" t="str">
        <f>IF($D55="","",AVERAGE(VLOOKUP($D55,Lists!$K$1:$S$6,9,0),(VLOOKUP($E55,Lists!$L$1:$S$6,8,0))))</f>
        <v/>
      </c>
      <c r="G55" s="52"/>
      <c r="H55" s="52"/>
      <c r="I55" s="52"/>
      <c r="J55" s="52"/>
      <c r="K55" s="52"/>
      <c r="L55" s="52"/>
      <c r="M55" s="48" t="str">
        <f>IF($G55="","",(AVERAGE(VLOOKUP($G55,Lists!$M$1:$S$6,7,0),VLOOKUP($H55,Lists!$M$1:$S$6,7,0),VLOOKUP($I55,Lists!$M$1:$S$6,7,0),VLOOKUP($J55,Lists!$N$1:$S$6,6,0),VLOOKUP($K55,Lists!$P$1:$S$6,4,0),VLOOKUP($L55,Lists!$O$1:$S$6,5,0))))</f>
        <v/>
      </c>
      <c r="N55" s="53" t="str">
        <f t="shared" si="1"/>
        <v/>
      </c>
      <c r="O55" s="54"/>
      <c r="P55" s="55"/>
    </row>
    <row r="56" spans="1:16" ht="14.25" customHeight="1" x14ac:dyDescent="0.25">
      <c r="A56" s="44">
        <f t="shared" si="0"/>
        <v>53</v>
      </c>
      <c r="B56" s="45"/>
      <c r="C56" s="46"/>
      <c r="D56" s="52"/>
      <c r="E56" s="52"/>
      <c r="F56" s="48" t="str">
        <f>IF($D56="","",AVERAGE(VLOOKUP($D56,Lists!$K$1:$S$6,9,0),(VLOOKUP($E56,Lists!$L$1:$S$6,8,0))))</f>
        <v/>
      </c>
      <c r="G56" s="52"/>
      <c r="H56" s="52"/>
      <c r="I56" s="52"/>
      <c r="J56" s="52"/>
      <c r="K56" s="52"/>
      <c r="L56" s="52"/>
      <c r="M56" s="48" t="str">
        <f>IF($G56="","",(AVERAGE(VLOOKUP($G56,Lists!$M$1:$S$6,7,0),VLOOKUP($H56,Lists!$M$1:$S$6,7,0),VLOOKUP($I56,Lists!$M$1:$S$6,7,0),VLOOKUP($J56,Lists!$N$1:$S$6,6,0),VLOOKUP($K56,Lists!$P$1:$S$6,4,0),VLOOKUP($L56,Lists!$O$1:$S$6,5,0))))</f>
        <v/>
      </c>
      <c r="N56" s="53" t="str">
        <f t="shared" si="1"/>
        <v/>
      </c>
      <c r="O56" s="54"/>
      <c r="P56" s="55"/>
    </row>
    <row r="57" spans="1:16" ht="14.25" customHeight="1" x14ac:dyDescent="0.25">
      <c r="A57" s="44">
        <f t="shared" si="0"/>
        <v>54</v>
      </c>
      <c r="B57" s="45"/>
      <c r="C57" s="46"/>
      <c r="D57" s="52"/>
      <c r="E57" s="52"/>
      <c r="F57" s="48" t="str">
        <f>IF($D57="","",AVERAGE(VLOOKUP($D57,Lists!$K$1:$S$6,9,0),(VLOOKUP($E57,Lists!$L$1:$S$6,8,0))))</f>
        <v/>
      </c>
      <c r="G57" s="52"/>
      <c r="H57" s="52"/>
      <c r="I57" s="52"/>
      <c r="J57" s="52"/>
      <c r="K57" s="52"/>
      <c r="L57" s="52"/>
      <c r="M57" s="48" t="str">
        <f>IF($G57="","",(AVERAGE(VLOOKUP($G57,Lists!$M$1:$S$6,7,0),VLOOKUP($H57,Lists!$M$1:$S$6,7,0),VLOOKUP($I57,Lists!$M$1:$S$6,7,0),VLOOKUP($J57,Lists!$N$1:$S$6,6,0),VLOOKUP($K57,Lists!$P$1:$S$6,4,0),VLOOKUP($L57,Lists!$O$1:$S$6,5,0))))</f>
        <v/>
      </c>
      <c r="N57" s="53" t="str">
        <f t="shared" si="1"/>
        <v/>
      </c>
      <c r="O57" s="54"/>
      <c r="P57" s="55"/>
    </row>
    <row r="58" spans="1:16" ht="14.25" customHeight="1" x14ac:dyDescent="0.25">
      <c r="A58" s="44">
        <f t="shared" si="0"/>
        <v>55</v>
      </c>
      <c r="B58" s="45"/>
      <c r="C58" s="46"/>
      <c r="D58" s="52"/>
      <c r="E58" s="52"/>
      <c r="F58" s="48" t="str">
        <f>IF($D58="","",AVERAGE(VLOOKUP($D58,Lists!$K$1:$S$6,9,0),(VLOOKUP($E58,Lists!$L$1:$S$6,8,0))))</f>
        <v/>
      </c>
      <c r="G58" s="52"/>
      <c r="H58" s="52"/>
      <c r="I58" s="52"/>
      <c r="J58" s="52"/>
      <c r="K58" s="52"/>
      <c r="L58" s="52"/>
      <c r="M58" s="48" t="str">
        <f>IF($G58="","",(AVERAGE(VLOOKUP($G58,Lists!$M$1:$S$6,7,0),VLOOKUP($H58,Lists!$M$1:$S$6,7,0),VLOOKUP($I58,Lists!$M$1:$S$6,7,0),VLOOKUP($J58,Lists!$N$1:$S$6,6,0),VLOOKUP($K58,Lists!$P$1:$S$6,4,0),VLOOKUP($L58,Lists!$O$1:$S$6,5,0))))</f>
        <v/>
      </c>
      <c r="N58" s="53" t="str">
        <f t="shared" si="1"/>
        <v/>
      </c>
      <c r="O58" s="54"/>
      <c r="P58" s="55"/>
    </row>
    <row r="59" spans="1:16" ht="14.25" customHeight="1" x14ac:dyDescent="0.25">
      <c r="A59" s="44">
        <f t="shared" si="0"/>
        <v>56</v>
      </c>
      <c r="B59" s="45"/>
      <c r="C59" s="46"/>
      <c r="D59" s="52"/>
      <c r="E59" s="52"/>
      <c r="F59" s="48" t="str">
        <f>IF($D59="","",AVERAGE(VLOOKUP($D59,Lists!$K$1:$S$6,9,0),(VLOOKUP($E59,Lists!$L$1:$S$6,8,0))))</f>
        <v/>
      </c>
      <c r="G59" s="52"/>
      <c r="H59" s="52"/>
      <c r="I59" s="52"/>
      <c r="J59" s="52"/>
      <c r="K59" s="52"/>
      <c r="L59" s="52"/>
      <c r="M59" s="48" t="str">
        <f>IF($G59="","",(AVERAGE(VLOOKUP($G59,Lists!$M$1:$S$6,7,0),VLOOKUP($H59,Lists!$M$1:$S$6,7,0),VLOOKUP($I59,Lists!$M$1:$S$6,7,0),VLOOKUP($J59,Lists!$N$1:$S$6,6,0),VLOOKUP($K59,Lists!$P$1:$S$6,4,0),VLOOKUP($L59,Lists!$O$1:$S$6,5,0))))</f>
        <v/>
      </c>
      <c r="N59" s="53" t="str">
        <f t="shared" si="1"/>
        <v/>
      </c>
      <c r="O59" s="54"/>
      <c r="P59" s="55"/>
    </row>
    <row r="60" spans="1:16" ht="14.25" customHeight="1" x14ac:dyDescent="0.25">
      <c r="A60" s="44">
        <f t="shared" si="0"/>
        <v>57</v>
      </c>
      <c r="B60" s="45"/>
      <c r="C60" s="46"/>
      <c r="D60" s="52"/>
      <c r="E60" s="52"/>
      <c r="F60" s="48" t="str">
        <f>IF($D60="","",AVERAGE(VLOOKUP($D60,Lists!$K$1:$S$6,9,0),(VLOOKUP($E60,Lists!$L$1:$S$6,8,0))))</f>
        <v/>
      </c>
      <c r="G60" s="52"/>
      <c r="H60" s="52"/>
      <c r="I60" s="52"/>
      <c r="J60" s="52"/>
      <c r="K60" s="52"/>
      <c r="L60" s="52"/>
      <c r="M60" s="48" t="str">
        <f>IF($G60="","",(AVERAGE(VLOOKUP($G60,Lists!$M$1:$S$6,7,0),VLOOKUP($H60,Lists!$M$1:$S$6,7,0),VLOOKUP($I60,Lists!$M$1:$S$6,7,0),VLOOKUP($J60,Lists!$N$1:$S$6,6,0),VLOOKUP($K60,Lists!$P$1:$S$6,4,0),VLOOKUP($L60,Lists!$O$1:$S$6,5,0))))</f>
        <v/>
      </c>
      <c r="N60" s="53" t="str">
        <f t="shared" si="1"/>
        <v/>
      </c>
      <c r="O60" s="54"/>
      <c r="P60" s="55"/>
    </row>
    <row r="61" spans="1:16" ht="14.25" customHeight="1" x14ac:dyDescent="0.25">
      <c r="A61" s="44">
        <f t="shared" si="0"/>
        <v>58</v>
      </c>
      <c r="B61" s="45"/>
      <c r="C61" s="46"/>
      <c r="D61" s="52"/>
      <c r="E61" s="52"/>
      <c r="F61" s="48" t="str">
        <f>IF($D61="","",AVERAGE(VLOOKUP($D61,Lists!$K$1:$S$6,9,0),(VLOOKUP($E61,Lists!$L$1:$S$6,8,0))))</f>
        <v/>
      </c>
      <c r="G61" s="52"/>
      <c r="H61" s="52"/>
      <c r="I61" s="52"/>
      <c r="J61" s="52"/>
      <c r="K61" s="52"/>
      <c r="L61" s="52"/>
      <c r="M61" s="48" t="str">
        <f>IF($G61="","",(AVERAGE(VLOOKUP($G61,Lists!$M$1:$S$6,7,0),VLOOKUP($H61,Lists!$M$1:$S$6,7,0),VLOOKUP($I61,Lists!$M$1:$S$6,7,0),VLOOKUP($J61,Lists!$N$1:$S$6,6,0),VLOOKUP($K61,Lists!$P$1:$S$6,4,0),VLOOKUP($L61,Lists!$O$1:$S$6,5,0))))</f>
        <v/>
      </c>
      <c r="N61" s="53" t="str">
        <f t="shared" si="1"/>
        <v/>
      </c>
      <c r="O61" s="54"/>
      <c r="P61" s="55"/>
    </row>
    <row r="62" spans="1:16" ht="14.25" customHeight="1" x14ac:dyDescent="0.25">
      <c r="A62" s="44">
        <f t="shared" si="0"/>
        <v>59</v>
      </c>
      <c r="B62" s="45"/>
      <c r="C62" s="46"/>
      <c r="D62" s="52"/>
      <c r="E62" s="52"/>
      <c r="F62" s="48" t="str">
        <f>IF($D62="","",AVERAGE(VLOOKUP($D62,Lists!$K$1:$S$6,9,0),(VLOOKUP($E62,Lists!$L$1:$S$6,8,0))))</f>
        <v/>
      </c>
      <c r="G62" s="52"/>
      <c r="H62" s="52"/>
      <c r="I62" s="52"/>
      <c r="J62" s="52"/>
      <c r="K62" s="52"/>
      <c r="L62" s="52"/>
      <c r="M62" s="48" t="str">
        <f>IF($G62="","",(AVERAGE(VLOOKUP($G62,Lists!$M$1:$S$6,7,0),VLOOKUP($H62,Lists!$M$1:$S$6,7,0),VLOOKUP($I62,Lists!$M$1:$S$6,7,0),VLOOKUP($J62,Lists!$N$1:$S$6,6,0),VLOOKUP($K62,Lists!$P$1:$S$6,4,0),VLOOKUP($L62,Lists!$O$1:$S$6,5,0))))</f>
        <v/>
      </c>
      <c r="N62" s="53" t="str">
        <f t="shared" si="1"/>
        <v/>
      </c>
      <c r="O62" s="54"/>
      <c r="P62" s="55"/>
    </row>
    <row r="63" spans="1:16" ht="14.25" customHeight="1" x14ac:dyDescent="0.25">
      <c r="A63" s="44">
        <f t="shared" si="0"/>
        <v>60</v>
      </c>
      <c r="B63" s="45"/>
      <c r="C63" s="46"/>
      <c r="D63" s="52"/>
      <c r="E63" s="52"/>
      <c r="F63" s="48" t="str">
        <f>IF($D63="","",AVERAGE(VLOOKUP($D63,Lists!$K$1:$S$6,9,0),(VLOOKUP($E63,Lists!$L$1:$S$6,8,0))))</f>
        <v/>
      </c>
      <c r="G63" s="52"/>
      <c r="H63" s="52"/>
      <c r="I63" s="52"/>
      <c r="J63" s="52"/>
      <c r="K63" s="52"/>
      <c r="L63" s="52"/>
      <c r="M63" s="48" t="str">
        <f>IF($G63="","",(AVERAGE(VLOOKUP($G63,Lists!$M$1:$S$6,7,0),VLOOKUP($H63,Lists!$M$1:$S$6,7,0),VLOOKUP($I63,Lists!$M$1:$S$6,7,0),VLOOKUP($J63,Lists!$N$1:$S$6,6,0),VLOOKUP($K63,Lists!$P$1:$S$6,4,0),VLOOKUP($L63,Lists!$O$1:$S$6,5,0))))</f>
        <v/>
      </c>
      <c r="N63" s="53" t="str">
        <f t="shared" si="1"/>
        <v/>
      </c>
      <c r="O63" s="54"/>
      <c r="P63" s="55"/>
    </row>
    <row r="64" spans="1:16" ht="15.6" x14ac:dyDescent="0.25">
      <c r="A64" s="44">
        <f t="shared" si="0"/>
        <v>61</v>
      </c>
      <c r="B64" s="45"/>
      <c r="C64" s="46"/>
      <c r="D64" s="52"/>
      <c r="E64" s="52"/>
      <c r="F64" s="48" t="str">
        <f>IF($D64="","",AVERAGE(VLOOKUP($D64,Lists!$K$1:$S$6,9,0),(VLOOKUP($E64,Lists!$L$1:$S$6,8,0))))</f>
        <v/>
      </c>
      <c r="G64" s="52"/>
      <c r="H64" s="52"/>
      <c r="I64" s="52"/>
      <c r="J64" s="52"/>
      <c r="K64" s="52"/>
      <c r="L64" s="52"/>
      <c r="M64" s="48" t="str">
        <f>IF($G64="","",(AVERAGE(VLOOKUP($G64,Lists!$M$1:$S$6,7,0),VLOOKUP($H64,Lists!$M$1:$S$6,7,0),VLOOKUP($I64,Lists!$M$1:$S$6,7,0),VLOOKUP($J64,Lists!$N$1:$S$6,6,0),VLOOKUP($K64,Lists!$P$1:$S$6,4,0),VLOOKUP($L64,Lists!$O$1:$S$6,5,0))))</f>
        <v/>
      </c>
      <c r="N64" s="53" t="str">
        <f t="shared" si="1"/>
        <v/>
      </c>
      <c r="O64" s="54"/>
      <c r="P64" s="55"/>
    </row>
    <row r="65" spans="1:16" ht="12.6" customHeight="1" x14ac:dyDescent="0.25">
      <c r="A65" s="44">
        <f t="shared" si="0"/>
        <v>62</v>
      </c>
      <c r="B65" s="45"/>
      <c r="C65" s="46"/>
      <c r="D65" s="52"/>
      <c r="E65" s="52"/>
      <c r="F65" s="48" t="str">
        <f>IF($D65="","",AVERAGE(VLOOKUP($D65,Lists!$K$1:$S$6,9,0),(VLOOKUP($E65,Lists!$L$1:$S$6,8,0))))</f>
        <v/>
      </c>
      <c r="G65" s="52"/>
      <c r="H65" s="52"/>
      <c r="I65" s="52"/>
      <c r="J65" s="52"/>
      <c r="K65" s="52"/>
      <c r="L65" s="52"/>
      <c r="M65" s="48" t="str">
        <f>IF($G65="","",(AVERAGE(VLOOKUP($G65,Lists!$M$1:$S$6,7,0),VLOOKUP($H65,Lists!$M$1:$S$6,7,0),VLOOKUP($I65,Lists!$M$1:$S$6,7,0),VLOOKUP($J65,Lists!$N$1:$S$6,6,0),VLOOKUP($K65,Lists!$P$1:$S$6,4,0),VLOOKUP($L65,Lists!$O$1:$S$6,5,0))))</f>
        <v/>
      </c>
      <c r="N65" s="53" t="str">
        <f t="shared" si="1"/>
        <v/>
      </c>
      <c r="O65" s="54"/>
      <c r="P65" s="55"/>
    </row>
    <row r="66" spans="1:16" ht="14.25" customHeight="1" x14ac:dyDescent="0.25">
      <c r="A66" s="44">
        <f t="shared" si="0"/>
        <v>63</v>
      </c>
      <c r="B66" s="45"/>
      <c r="C66" s="46"/>
      <c r="D66" s="52"/>
      <c r="E66" s="52"/>
      <c r="F66" s="48" t="str">
        <f>IF($D66="","",AVERAGE(VLOOKUP($D66,Lists!$K$1:$S$6,9,0),(VLOOKUP($E66,Lists!$L$1:$S$6,8,0))))</f>
        <v/>
      </c>
      <c r="G66" s="52"/>
      <c r="H66" s="52"/>
      <c r="I66" s="52"/>
      <c r="J66" s="52"/>
      <c r="K66" s="52"/>
      <c r="L66" s="52"/>
      <c r="M66" s="48" t="str">
        <f>IF($G66="","",(AVERAGE(VLOOKUP($G66,Lists!$M$1:$S$6,7,0),VLOOKUP($H66,Lists!$M$1:$S$6,7,0),VLOOKUP($I66,Lists!$M$1:$S$6,7,0),VLOOKUP($J66,Lists!$N$1:$S$6,6,0),VLOOKUP($K66,Lists!$P$1:$S$6,4,0),VLOOKUP($L66,Lists!$O$1:$S$6,5,0))))</f>
        <v/>
      </c>
      <c r="N66" s="53" t="str">
        <f t="shared" si="1"/>
        <v/>
      </c>
      <c r="O66" s="54"/>
      <c r="P66" s="55"/>
    </row>
    <row r="67" spans="1:16" ht="15" customHeight="1" x14ac:dyDescent="0.25">
      <c r="A67" s="44">
        <f t="shared" si="0"/>
        <v>64</v>
      </c>
      <c r="B67" s="45"/>
      <c r="C67" s="46"/>
      <c r="D67" s="52"/>
      <c r="E67" s="52"/>
      <c r="F67" s="48" t="str">
        <f>IF($D67="","",AVERAGE(VLOOKUP($D67,Lists!$K$1:$S$6,9,0),(VLOOKUP($E67,Lists!$L$1:$S$6,8,0))))</f>
        <v/>
      </c>
      <c r="G67" s="52"/>
      <c r="H67" s="52"/>
      <c r="I67" s="52"/>
      <c r="J67" s="52"/>
      <c r="K67" s="52"/>
      <c r="L67" s="52"/>
      <c r="M67" s="48" t="str">
        <f>IF($G67="","",(AVERAGE(VLOOKUP($G67,Lists!$M$1:$S$6,7,0),VLOOKUP($H67,Lists!$M$1:$S$6,7,0),VLOOKUP($I67,Lists!$M$1:$S$6,7,0),VLOOKUP($J67,Lists!$N$1:$S$6,6,0),VLOOKUP($K67,Lists!$P$1:$S$6,4,0),VLOOKUP($L67,Lists!$O$1:$S$6,5,0))))</f>
        <v/>
      </c>
      <c r="N67" s="53" t="str">
        <f t="shared" si="1"/>
        <v/>
      </c>
      <c r="O67" s="54"/>
      <c r="P67" s="55"/>
    </row>
    <row r="68" spans="1:16" ht="14.25" customHeight="1" x14ac:dyDescent="0.25">
      <c r="A68" s="44">
        <f t="shared" si="0"/>
        <v>65</v>
      </c>
      <c r="B68" s="45"/>
      <c r="C68" s="46"/>
      <c r="D68" s="52"/>
      <c r="E68" s="52"/>
      <c r="F68" s="48" t="str">
        <f>IF($D68="","",AVERAGE(VLOOKUP($D68,Lists!$K$1:$S$6,9,0),(VLOOKUP($E68,Lists!$L$1:$S$6,8,0))))</f>
        <v/>
      </c>
      <c r="G68" s="52"/>
      <c r="H68" s="52"/>
      <c r="I68" s="52"/>
      <c r="J68" s="52"/>
      <c r="K68" s="52"/>
      <c r="L68" s="52"/>
      <c r="M68" s="48" t="str">
        <f>IF($G68="","",(AVERAGE(VLOOKUP($G68,Lists!$M$1:$S$6,7,0),VLOOKUP($H68,Lists!$M$1:$S$6,7,0),VLOOKUP($I68,Lists!$M$1:$S$6,7,0),VLOOKUP($J68,Lists!$N$1:$S$6,6,0),VLOOKUP($K68,Lists!$P$1:$S$6,4,0),VLOOKUP($L68,Lists!$O$1:$S$6,5,0))))</f>
        <v/>
      </c>
      <c r="N68" s="53" t="str">
        <f t="shared" si="1"/>
        <v/>
      </c>
      <c r="O68" s="54"/>
      <c r="P68" s="55"/>
    </row>
    <row r="69" spans="1:16" ht="14.25" customHeight="1" x14ac:dyDescent="0.25">
      <c r="A69" s="44">
        <f t="shared" ref="A69:A103" si="3">ROW()-ROW(A$3)</f>
        <v>66</v>
      </c>
      <c r="B69" s="45"/>
      <c r="C69" s="46"/>
      <c r="D69" s="52"/>
      <c r="E69" s="52"/>
      <c r="F69" s="48" t="str">
        <f>IF($D69="","",AVERAGE(VLOOKUP($D69,Lists!$K$1:$S$6,9,0),(VLOOKUP($E69,Lists!$L$1:$S$6,8,0))))</f>
        <v/>
      </c>
      <c r="G69" s="52"/>
      <c r="H69" s="52"/>
      <c r="I69" s="52"/>
      <c r="J69" s="52"/>
      <c r="K69" s="52"/>
      <c r="L69" s="52"/>
      <c r="M69" s="48" t="str">
        <f>IF($G69="","",(AVERAGE(VLOOKUP($G69,Lists!$M$1:$S$6,7,0),VLOOKUP($H69,Lists!$M$1:$S$6,7,0),VLOOKUP($I69,Lists!$M$1:$S$6,7,0),VLOOKUP($J69,Lists!$N$1:$S$6,6,0),VLOOKUP($K69,Lists!$P$1:$S$6,4,0),VLOOKUP($L69,Lists!$O$1:$S$6,5,0))))</f>
        <v/>
      </c>
      <c r="N69" s="53" t="str">
        <f t="shared" ref="N69:N103" si="4">IF($D69="","",$F69*$M69)</f>
        <v/>
      </c>
      <c r="O69" s="54"/>
      <c r="P69" s="55"/>
    </row>
    <row r="70" spans="1:16" ht="14.25" customHeight="1" x14ac:dyDescent="0.25">
      <c r="A70" s="44">
        <f t="shared" si="3"/>
        <v>67</v>
      </c>
      <c r="B70" s="45"/>
      <c r="C70" s="46"/>
      <c r="D70" s="52"/>
      <c r="E70" s="52"/>
      <c r="F70" s="48" t="str">
        <f>IF($D70="","",AVERAGE(VLOOKUP($D70,Lists!$K$1:$S$6,9,0),(VLOOKUP($E70,Lists!$L$1:$S$6,8,0))))</f>
        <v/>
      </c>
      <c r="G70" s="52"/>
      <c r="H70" s="52"/>
      <c r="I70" s="52"/>
      <c r="J70" s="52"/>
      <c r="K70" s="52"/>
      <c r="L70" s="52"/>
      <c r="M70" s="48" t="str">
        <f>IF($G70="","",(AVERAGE(VLOOKUP($G70,Lists!$M$1:$S$6,7,0),VLOOKUP($H70,Lists!$M$1:$S$6,7,0),VLOOKUP($I70,Lists!$M$1:$S$6,7,0),VLOOKUP($J70,Lists!$N$1:$S$6,6,0),VLOOKUP($K70,Lists!$P$1:$S$6,4,0),VLOOKUP($L70,Lists!$O$1:$S$6,5,0))))</f>
        <v/>
      </c>
      <c r="N70" s="53" t="str">
        <f t="shared" si="4"/>
        <v/>
      </c>
      <c r="O70" s="54"/>
      <c r="P70" s="55"/>
    </row>
    <row r="71" spans="1:16" ht="14.25" customHeight="1" x14ac:dyDescent="0.25">
      <c r="A71" s="44">
        <f t="shared" si="3"/>
        <v>68</v>
      </c>
      <c r="B71" s="45"/>
      <c r="C71" s="46"/>
      <c r="D71" s="52"/>
      <c r="E71" s="52"/>
      <c r="F71" s="48" t="str">
        <f>IF($D71="","",AVERAGE(VLOOKUP($D71,Lists!$K$1:$S$6,9,0),(VLOOKUP($E71,Lists!$L$1:$S$6,8,0))))</f>
        <v/>
      </c>
      <c r="G71" s="52"/>
      <c r="H71" s="52"/>
      <c r="I71" s="52"/>
      <c r="J71" s="52"/>
      <c r="K71" s="52"/>
      <c r="L71" s="52"/>
      <c r="M71" s="48" t="str">
        <f>IF($G71="","",(AVERAGE(VLOOKUP($G71,Lists!$M$1:$S$6,7,0),VLOOKUP($H71,Lists!$M$1:$S$6,7,0),VLOOKUP($I71,Lists!$M$1:$S$6,7,0),VLOOKUP($J71,Lists!$N$1:$S$6,6,0),VLOOKUP($K71,Lists!$P$1:$S$6,4,0),VLOOKUP($L71,Lists!$O$1:$S$6,5,0))))</f>
        <v/>
      </c>
      <c r="N71" s="53" t="str">
        <f t="shared" si="4"/>
        <v/>
      </c>
      <c r="O71" s="54"/>
      <c r="P71" s="55"/>
    </row>
    <row r="72" spans="1:16" ht="14.25" customHeight="1" x14ac:dyDescent="0.25">
      <c r="A72" s="44">
        <f t="shared" si="3"/>
        <v>69</v>
      </c>
      <c r="B72" s="45"/>
      <c r="C72" s="46"/>
      <c r="D72" s="52"/>
      <c r="E72" s="52"/>
      <c r="F72" s="48" t="str">
        <f>IF($D72="","",AVERAGE(VLOOKUP($D72,Lists!$K$1:$S$6,9,0),(VLOOKUP($E72,Lists!$L$1:$S$6,8,0))))</f>
        <v/>
      </c>
      <c r="G72" s="52"/>
      <c r="H72" s="52"/>
      <c r="I72" s="52"/>
      <c r="J72" s="52"/>
      <c r="K72" s="52"/>
      <c r="L72" s="52"/>
      <c r="M72" s="48" t="str">
        <f>IF($G72="","",(AVERAGE(VLOOKUP($G72,Lists!$M$1:$S$6,7,0),VLOOKUP($H72,Lists!$M$1:$S$6,7,0),VLOOKUP($I72,Lists!$M$1:$S$6,7,0),VLOOKUP($J72,Lists!$N$1:$S$6,6,0),VLOOKUP($K72,Lists!$P$1:$S$6,4,0),VLOOKUP($L72,Lists!$O$1:$S$6,5,0))))</f>
        <v/>
      </c>
      <c r="N72" s="53" t="str">
        <f t="shared" si="4"/>
        <v/>
      </c>
      <c r="O72" s="54"/>
      <c r="P72" s="55"/>
    </row>
    <row r="73" spans="1:16" ht="14.25" customHeight="1" x14ac:dyDescent="0.25">
      <c r="A73" s="44">
        <f t="shared" si="3"/>
        <v>70</v>
      </c>
      <c r="B73" s="45"/>
      <c r="C73" s="46"/>
      <c r="D73" s="52"/>
      <c r="E73" s="52"/>
      <c r="F73" s="48" t="str">
        <f>IF($D73="","",AVERAGE(VLOOKUP($D73,Lists!$K$1:$S$6,9,0),(VLOOKUP($E73,Lists!$L$1:$S$6,8,0))))</f>
        <v/>
      </c>
      <c r="G73" s="52"/>
      <c r="H73" s="52"/>
      <c r="I73" s="52"/>
      <c r="J73" s="52"/>
      <c r="K73" s="52"/>
      <c r="L73" s="52"/>
      <c r="M73" s="48" t="str">
        <f>IF($G73="","",(AVERAGE(VLOOKUP($G73,Lists!$M$1:$S$6,7,0),VLOOKUP($H73,Lists!$M$1:$S$6,7,0),VLOOKUP($I73,Lists!$M$1:$S$6,7,0),VLOOKUP($J73,Lists!$N$1:$S$6,6,0),VLOOKUP($K73,Lists!$P$1:$S$6,4,0),VLOOKUP($L73,Lists!$O$1:$S$6,5,0))))</f>
        <v/>
      </c>
      <c r="N73" s="53" t="str">
        <f t="shared" si="4"/>
        <v/>
      </c>
      <c r="O73" s="54"/>
      <c r="P73" s="55"/>
    </row>
    <row r="74" spans="1:16" ht="14.25" customHeight="1" x14ac:dyDescent="0.25">
      <c r="A74" s="44">
        <f t="shared" si="3"/>
        <v>71</v>
      </c>
      <c r="B74" s="45"/>
      <c r="C74" s="46"/>
      <c r="D74" s="52"/>
      <c r="E74" s="52"/>
      <c r="F74" s="48" t="str">
        <f>IF($D74="","",AVERAGE(VLOOKUP($D74,Lists!$K$1:$S$6,9,0),(VLOOKUP($E74,Lists!$L$1:$S$6,8,0))))</f>
        <v/>
      </c>
      <c r="G74" s="52"/>
      <c r="H74" s="52"/>
      <c r="I74" s="52"/>
      <c r="J74" s="52"/>
      <c r="K74" s="52"/>
      <c r="L74" s="52"/>
      <c r="M74" s="48" t="str">
        <f>IF($G74="","",(AVERAGE(VLOOKUP($G74,Lists!$M$1:$S$6,7,0),VLOOKUP($H74,Lists!$M$1:$S$6,7,0),VLOOKUP($I74,Lists!$M$1:$S$6,7,0),VLOOKUP($J74,Lists!$N$1:$S$6,6,0),VLOOKUP($K74,Lists!$P$1:$S$6,4,0),VLOOKUP($L74,Lists!$O$1:$S$6,5,0))))</f>
        <v/>
      </c>
      <c r="N74" s="53" t="str">
        <f t="shared" si="4"/>
        <v/>
      </c>
      <c r="O74" s="54"/>
      <c r="P74" s="55"/>
    </row>
    <row r="75" spans="1:16" ht="14.25" customHeight="1" x14ac:dyDescent="0.25">
      <c r="A75" s="44">
        <f t="shared" si="3"/>
        <v>72</v>
      </c>
      <c r="B75" s="45"/>
      <c r="C75" s="46"/>
      <c r="D75" s="52"/>
      <c r="E75" s="52"/>
      <c r="F75" s="48" t="str">
        <f>IF($D75="","",AVERAGE(VLOOKUP($D75,Lists!$K$1:$S$6,9,0),(VLOOKUP($E75,Lists!$L$1:$S$6,8,0))))</f>
        <v/>
      </c>
      <c r="G75" s="52"/>
      <c r="H75" s="52"/>
      <c r="I75" s="52"/>
      <c r="J75" s="52"/>
      <c r="K75" s="52"/>
      <c r="L75" s="52"/>
      <c r="M75" s="48" t="str">
        <f>IF($G75="","",(AVERAGE(VLOOKUP($G75,Lists!$M$1:$S$6,7,0),VLOOKUP($H75,Lists!$M$1:$S$6,7,0),VLOOKUP($I75,Lists!$M$1:$S$6,7,0),VLOOKUP($J75,Lists!$N$1:$S$6,6,0),VLOOKUP($K75,Lists!$P$1:$S$6,4,0),VLOOKUP($L75,Lists!$O$1:$S$6,5,0))))</f>
        <v/>
      </c>
      <c r="N75" s="53" t="str">
        <f t="shared" si="4"/>
        <v/>
      </c>
      <c r="O75" s="54"/>
      <c r="P75" s="55"/>
    </row>
    <row r="76" spans="1:16" ht="14.25" customHeight="1" x14ac:dyDescent="0.25">
      <c r="A76" s="44">
        <f t="shared" si="3"/>
        <v>73</v>
      </c>
      <c r="B76" s="45"/>
      <c r="C76" s="46"/>
      <c r="D76" s="52"/>
      <c r="E76" s="52"/>
      <c r="F76" s="48" t="str">
        <f>IF($D76="","",AVERAGE(VLOOKUP($D76,Lists!$K$1:$S$6,9,0),(VLOOKUP($E76,Lists!$L$1:$S$6,8,0))))</f>
        <v/>
      </c>
      <c r="G76" s="52"/>
      <c r="H76" s="52"/>
      <c r="I76" s="52"/>
      <c r="J76" s="52"/>
      <c r="K76" s="52"/>
      <c r="L76" s="52"/>
      <c r="M76" s="48" t="str">
        <f>IF($G76="","",(AVERAGE(VLOOKUP($G76,Lists!$M$1:$S$6,7,0),VLOOKUP($H76,Lists!$M$1:$S$6,7,0),VLOOKUP($I76,Lists!$M$1:$S$6,7,0),VLOOKUP($J76,Lists!$N$1:$S$6,6,0),VLOOKUP($K76,Lists!$P$1:$S$6,4,0),VLOOKUP($L76,Lists!$O$1:$S$6,5,0))))</f>
        <v/>
      </c>
      <c r="N76" s="53" t="str">
        <f t="shared" si="4"/>
        <v/>
      </c>
      <c r="O76" s="54"/>
      <c r="P76" s="55"/>
    </row>
    <row r="77" spans="1:16" ht="14.25" customHeight="1" x14ac:dyDescent="0.25">
      <c r="A77" s="44">
        <f t="shared" si="3"/>
        <v>74</v>
      </c>
      <c r="B77" s="45"/>
      <c r="C77" s="46"/>
      <c r="D77" s="52"/>
      <c r="E77" s="52"/>
      <c r="F77" s="48" t="str">
        <f>IF($D77="","",AVERAGE(VLOOKUP($D77,Lists!$K$1:$S$6,9,0),(VLOOKUP($E77,Lists!$L$1:$S$6,8,0))))</f>
        <v/>
      </c>
      <c r="G77" s="52"/>
      <c r="H77" s="52"/>
      <c r="I77" s="52"/>
      <c r="J77" s="52"/>
      <c r="K77" s="52"/>
      <c r="L77" s="52"/>
      <c r="M77" s="48" t="str">
        <f>IF($G77="","",(AVERAGE(VLOOKUP($G77,Lists!$M$1:$S$6,7,0),VLOOKUP($H77,Lists!$M$1:$S$6,7,0),VLOOKUP($I77,Lists!$M$1:$S$6,7,0),VLOOKUP($J77,Lists!$N$1:$S$6,6,0),VLOOKUP($K77,Lists!$P$1:$S$6,4,0),VLOOKUP($L77,Lists!$O$1:$S$6,5,0))))</f>
        <v/>
      </c>
      <c r="N77" s="53" t="str">
        <f t="shared" si="4"/>
        <v/>
      </c>
      <c r="O77" s="54"/>
      <c r="P77" s="55"/>
    </row>
    <row r="78" spans="1:16" ht="14.25" customHeight="1" x14ac:dyDescent="0.25">
      <c r="A78" s="44">
        <f t="shared" si="3"/>
        <v>75</v>
      </c>
      <c r="B78" s="45"/>
      <c r="C78" s="46"/>
      <c r="D78" s="52"/>
      <c r="E78" s="52"/>
      <c r="F78" s="48" t="str">
        <f>IF($D78="","",AVERAGE(VLOOKUP($D78,Lists!$K$1:$S$6,9,0),(VLOOKUP($E78,Lists!$L$1:$S$6,8,0))))</f>
        <v/>
      </c>
      <c r="G78" s="52"/>
      <c r="H78" s="52"/>
      <c r="I78" s="52"/>
      <c r="J78" s="52"/>
      <c r="K78" s="52"/>
      <c r="L78" s="52"/>
      <c r="M78" s="48" t="str">
        <f>IF($G78="","",(AVERAGE(VLOOKUP($G78,Lists!$M$1:$S$6,7,0),VLOOKUP($H78,Lists!$M$1:$S$6,7,0),VLOOKUP($I78,Lists!$M$1:$S$6,7,0),VLOOKUP($J78,Lists!$N$1:$S$6,6,0),VLOOKUP($K78,Lists!$P$1:$S$6,4,0),VLOOKUP($L78,Lists!$O$1:$S$6,5,0))))</f>
        <v/>
      </c>
      <c r="N78" s="53" t="str">
        <f t="shared" si="4"/>
        <v/>
      </c>
      <c r="O78" s="54"/>
      <c r="P78" s="55"/>
    </row>
    <row r="79" spans="1:16" ht="14.25" customHeight="1" x14ac:dyDescent="0.25">
      <c r="A79" s="44">
        <f t="shared" si="3"/>
        <v>76</v>
      </c>
      <c r="B79" s="45"/>
      <c r="C79" s="46"/>
      <c r="D79" s="52"/>
      <c r="E79" s="52"/>
      <c r="F79" s="48" t="str">
        <f>IF($D79="","",AVERAGE(VLOOKUP($D79,Lists!$K$1:$S$6,9,0),(VLOOKUP($E79,Lists!$L$1:$S$6,8,0))))</f>
        <v/>
      </c>
      <c r="G79" s="52"/>
      <c r="H79" s="52"/>
      <c r="I79" s="52"/>
      <c r="J79" s="52"/>
      <c r="K79" s="52"/>
      <c r="L79" s="52"/>
      <c r="M79" s="48" t="str">
        <f>IF($G79="","",(AVERAGE(VLOOKUP($G79,Lists!$M$1:$S$6,7,0),VLOOKUP($H79,Lists!$M$1:$S$6,7,0),VLOOKUP($I79,Lists!$M$1:$S$6,7,0),VLOOKUP($J79,Lists!$N$1:$S$6,6,0),VLOOKUP($K79,Lists!$P$1:$S$6,4,0),VLOOKUP($L79,Lists!$O$1:$S$6,5,0))))</f>
        <v/>
      </c>
      <c r="N79" s="53" t="str">
        <f t="shared" si="4"/>
        <v/>
      </c>
      <c r="O79" s="54"/>
      <c r="P79" s="55"/>
    </row>
    <row r="80" spans="1:16" ht="14.25" customHeight="1" x14ac:dyDescent="0.25">
      <c r="A80" s="44">
        <f t="shared" si="3"/>
        <v>77</v>
      </c>
      <c r="B80" s="45"/>
      <c r="C80" s="46"/>
      <c r="D80" s="52"/>
      <c r="E80" s="52"/>
      <c r="F80" s="48" t="str">
        <f>IF($D80="","",AVERAGE(VLOOKUP($D80,Lists!$K$1:$S$6,9,0),(VLOOKUP($E80,Lists!$L$1:$S$6,8,0))))</f>
        <v/>
      </c>
      <c r="G80" s="52"/>
      <c r="H80" s="52"/>
      <c r="I80" s="52"/>
      <c r="J80" s="52"/>
      <c r="K80" s="52"/>
      <c r="L80" s="52"/>
      <c r="M80" s="48" t="str">
        <f>IF($G80="","",(AVERAGE(VLOOKUP($G80,Lists!$M$1:$S$6,7,0),VLOOKUP($H80,Lists!$M$1:$S$6,7,0),VLOOKUP($I80,Lists!$M$1:$S$6,7,0),VLOOKUP($J80,Lists!$N$1:$S$6,6,0),VLOOKUP($K80,Lists!$P$1:$S$6,4,0),VLOOKUP($L80,Lists!$O$1:$S$6,5,0))))</f>
        <v/>
      </c>
      <c r="N80" s="53" t="str">
        <f t="shared" si="4"/>
        <v/>
      </c>
      <c r="O80" s="54"/>
      <c r="P80" s="55"/>
    </row>
    <row r="81" spans="1:16" ht="14.25" customHeight="1" x14ac:dyDescent="0.25">
      <c r="A81" s="44">
        <f t="shared" si="3"/>
        <v>78</v>
      </c>
      <c r="B81" s="45"/>
      <c r="C81" s="46"/>
      <c r="D81" s="52"/>
      <c r="E81" s="52"/>
      <c r="F81" s="48" t="str">
        <f>IF($D81="","",AVERAGE(VLOOKUP($D81,Lists!$K$1:$S$6,9,0),(VLOOKUP($E81,Lists!$L$1:$S$6,8,0))))</f>
        <v/>
      </c>
      <c r="G81" s="52"/>
      <c r="H81" s="52"/>
      <c r="I81" s="52"/>
      <c r="J81" s="52"/>
      <c r="K81" s="52"/>
      <c r="L81" s="52"/>
      <c r="M81" s="48" t="str">
        <f>IF($G81="","",(AVERAGE(VLOOKUP($G81,Lists!$M$1:$S$6,7,0),VLOOKUP($H81,Lists!$M$1:$S$6,7,0),VLOOKUP($I81,Lists!$M$1:$S$6,7,0),VLOOKUP($J81,Lists!$N$1:$S$6,6,0),VLOOKUP($K81,Lists!$P$1:$S$6,4,0),VLOOKUP($L81,Lists!$O$1:$S$6,5,0))))</f>
        <v/>
      </c>
      <c r="N81" s="53" t="str">
        <f t="shared" si="4"/>
        <v/>
      </c>
      <c r="O81" s="54"/>
      <c r="P81" s="55"/>
    </row>
    <row r="82" spans="1:16" ht="14.25" customHeight="1" x14ac:dyDescent="0.25">
      <c r="A82" s="44">
        <f t="shared" si="3"/>
        <v>79</v>
      </c>
      <c r="B82" s="45"/>
      <c r="C82" s="46"/>
      <c r="D82" s="52"/>
      <c r="E82" s="52"/>
      <c r="F82" s="48" t="str">
        <f>IF($D82="","",AVERAGE(VLOOKUP($D82,Lists!$K$1:$S$6,9,0),(VLOOKUP($E82,Lists!$L$1:$S$6,8,0))))</f>
        <v/>
      </c>
      <c r="G82" s="52"/>
      <c r="H82" s="52"/>
      <c r="I82" s="52"/>
      <c r="J82" s="52"/>
      <c r="K82" s="52"/>
      <c r="L82" s="52"/>
      <c r="M82" s="48" t="str">
        <f>IF($G82="","",(AVERAGE(VLOOKUP($G82,Lists!$M$1:$S$6,7,0),VLOOKUP($H82,Lists!$M$1:$S$6,7,0),VLOOKUP($I82,Lists!$M$1:$S$6,7,0),VLOOKUP($J82,Lists!$N$1:$S$6,6,0),VLOOKUP($K82,Lists!$P$1:$S$6,4,0),VLOOKUP($L82,Lists!$O$1:$S$6,5,0))))</f>
        <v/>
      </c>
      <c r="N82" s="53" t="str">
        <f t="shared" si="4"/>
        <v/>
      </c>
      <c r="O82" s="54"/>
      <c r="P82" s="55"/>
    </row>
    <row r="83" spans="1:16" ht="14.25" customHeight="1" x14ac:dyDescent="0.25">
      <c r="A83" s="44">
        <f t="shared" si="3"/>
        <v>80</v>
      </c>
      <c r="B83" s="45"/>
      <c r="C83" s="46"/>
      <c r="D83" s="52"/>
      <c r="E83" s="52"/>
      <c r="F83" s="48" t="str">
        <f>IF($D83="","",AVERAGE(VLOOKUP($D83,Lists!$K$1:$S$6,9,0),(VLOOKUP($E83,Lists!$L$1:$S$6,8,0))))</f>
        <v/>
      </c>
      <c r="G83" s="52"/>
      <c r="H83" s="52"/>
      <c r="I83" s="52"/>
      <c r="J83" s="52"/>
      <c r="K83" s="52"/>
      <c r="L83" s="52"/>
      <c r="M83" s="48" t="str">
        <f>IF($G83="","",(AVERAGE(VLOOKUP($G83,Lists!$M$1:$S$6,7,0),VLOOKUP($H83,Lists!$M$1:$S$6,7,0),VLOOKUP($I83,Lists!$M$1:$S$6,7,0),VLOOKUP($J83,Lists!$N$1:$S$6,6,0),VLOOKUP($K83,Lists!$P$1:$S$6,4,0),VLOOKUP($L83,Lists!$O$1:$S$6,5,0))))</f>
        <v/>
      </c>
      <c r="N83" s="53" t="str">
        <f t="shared" si="4"/>
        <v/>
      </c>
      <c r="O83" s="54"/>
      <c r="P83" s="55"/>
    </row>
    <row r="84" spans="1:16" ht="14.25" customHeight="1" x14ac:dyDescent="0.25">
      <c r="A84" s="44">
        <f t="shared" si="3"/>
        <v>81</v>
      </c>
      <c r="B84" s="45"/>
      <c r="C84" s="46"/>
      <c r="D84" s="52"/>
      <c r="E84" s="52"/>
      <c r="F84" s="48" t="str">
        <f>IF($D84="","",AVERAGE(VLOOKUP($D84,Lists!$K$1:$S$6,9,0),(VLOOKUP($E84,Lists!$L$1:$S$6,8,0))))</f>
        <v/>
      </c>
      <c r="G84" s="52"/>
      <c r="H84" s="52"/>
      <c r="I84" s="52"/>
      <c r="J84" s="52"/>
      <c r="K84" s="52"/>
      <c r="L84" s="52"/>
      <c r="M84" s="48" t="str">
        <f>IF($G84="","",(AVERAGE(VLOOKUP($G84,Lists!$M$1:$S$6,7,0),VLOOKUP($H84,Lists!$M$1:$S$6,7,0),VLOOKUP($I84,Lists!$M$1:$S$6,7,0),VLOOKUP($J84,Lists!$N$1:$S$6,6,0),VLOOKUP($K84,Lists!$P$1:$S$6,4,0),VLOOKUP($L84,Lists!$O$1:$S$6,5,0))))</f>
        <v/>
      </c>
      <c r="N84" s="53" t="str">
        <f t="shared" si="4"/>
        <v/>
      </c>
      <c r="O84" s="54"/>
      <c r="P84" s="55"/>
    </row>
    <row r="85" spans="1:16" ht="14.25" customHeight="1" x14ac:dyDescent="0.25">
      <c r="A85" s="44">
        <f t="shared" si="3"/>
        <v>82</v>
      </c>
      <c r="B85" s="45"/>
      <c r="C85" s="46"/>
      <c r="D85" s="52"/>
      <c r="E85" s="52"/>
      <c r="F85" s="48" t="str">
        <f>IF($D85="","",AVERAGE(VLOOKUP($D85,Lists!$K$1:$S$6,9,0),(VLOOKUP($E85,Lists!$L$1:$S$6,8,0))))</f>
        <v/>
      </c>
      <c r="G85" s="52"/>
      <c r="H85" s="52"/>
      <c r="I85" s="52"/>
      <c r="J85" s="52"/>
      <c r="K85" s="52"/>
      <c r="L85" s="52"/>
      <c r="M85" s="48" t="str">
        <f>IF($G85="","",(AVERAGE(VLOOKUP($G85,Lists!$M$1:$S$6,7,0),VLOOKUP($H85,Lists!$M$1:$S$6,7,0),VLOOKUP($I85,Lists!$M$1:$S$6,7,0),VLOOKUP($J85,Lists!$N$1:$S$6,6,0),VLOOKUP($K85,Lists!$P$1:$S$6,4,0),VLOOKUP($L85,Lists!$O$1:$S$6,5,0))))</f>
        <v/>
      </c>
      <c r="N85" s="53" t="str">
        <f t="shared" si="4"/>
        <v/>
      </c>
      <c r="O85" s="54"/>
      <c r="P85" s="55"/>
    </row>
    <row r="86" spans="1:16" ht="14.25" customHeight="1" x14ac:dyDescent="0.25">
      <c r="A86" s="44">
        <f t="shared" si="3"/>
        <v>83</v>
      </c>
      <c r="B86" s="45"/>
      <c r="C86" s="46"/>
      <c r="D86" s="52"/>
      <c r="E86" s="52"/>
      <c r="F86" s="48" t="str">
        <f>IF($D86="","",AVERAGE(VLOOKUP($D86,Lists!$K$1:$S$6,9,0),(VLOOKUP($E86,Lists!$L$1:$S$6,8,0))))</f>
        <v/>
      </c>
      <c r="G86" s="52"/>
      <c r="H86" s="52"/>
      <c r="I86" s="52"/>
      <c r="J86" s="52"/>
      <c r="K86" s="52"/>
      <c r="L86" s="52"/>
      <c r="M86" s="48" t="str">
        <f>IF($G86="","",(AVERAGE(VLOOKUP($G86,Lists!$M$1:$S$6,7,0),VLOOKUP($H86,Lists!$M$1:$S$6,7,0),VLOOKUP($I86,Lists!$M$1:$S$6,7,0),VLOOKUP($J86,Lists!$N$1:$S$6,6,0),VLOOKUP($K86,Lists!$P$1:$S$6,4,0),VLOOKUP($L86,Lists!$O$1:$S$6,5,0))))</f>
        <v/>
      </c>
      <c r="N86" s="53" t="str">
        <f t="shared" si="4"/>
        <v/>
      </c>
      <c r="O86" s="54"/>
      <c r="P86" s="55"/>
    </row>
    <row r="87" spans="1:16" ht="14.25" customHeight="1" x14ac:dyDescent="0.25">
      <c r="A87" s="44">
        <f t="shared" si="3"/>
        <v>84</v>
      </c>
      <c r="B87" s="45"/>
      <c r="C87" s="46"/>
      <c r="D87" s="52"/>
      <c r="E87" s="52"/>
      <c r="F87" s="48" t="str">
        <f>IF($D87="","",AVERAGE(VLOOKUP($D87,Lists!$K$1:$S$6,9,0),(VLOOKUP($E87,Lists!$L$1:$S$6,8,0))))</f>
        <v/>
      </c>
      <c r="G87" s="52"/>
      <c r="H87" s="52"/>
      <c r="I87" s="52"/>
      <c r="J87" s="52"/>
      <c r="K87" s="52"/>
      <c r="L87" s="52"/>
      <c r="M87" s="48" t="str">
        <f>IF($G87="","",(AVERAGE(VLOOKUP($G87,Lists!$M$1:$S$6,7,0),VLOOKUP($H87,Lists!$M$1:$S$6,7,0),VLOOKUP($I87,Lists!$M$1:$S$6,7,0),VLOOKUP($J87,Lists!$N$1:$S$6,6,0),VLOOKUP($K87,Lists!$P$1:$S$6,4,0),VLOOKUP($L87,Lists!$O$1:$S$6,5,0))))</f>
        <v/>
      </c>
      <c r="N87" s="53" t="str">
        <f t="shared" si="4"/>
        <v/>
      </c>
      <c r="O87" s="54"/>
      <c r="P87" s="55"/>
    </row>
    <row r="88" spans="1:16" ht="14.25" customHeight="1" x14ac:dyDescent="0.25">
      <c r="A88" s="44">
        <f t="shared" si="3"/>
        <v>85</v>
      </c>
      <c r="B88" s="45"/>
      <c r="C88" s="46"/>
      <c r="D88" s="52"/>
      <c r="E88" s="52"/>
      <c r="F88" s="48" t="str">
        <f>IF($D88="","",AVERAGE(VLOOKUP($D88,Lists!$K$1:$S$6,9,0),(VLOOKUP($E88,Lists!$L$1:$S$6,8,0))))</f>
        <v/>
      </c>
      <c r="G88" s="52"/>
      <c r="H88" s="52"/>
      <c r="I88" s="52"/>
      <c r="J88" s="52"/>
      <c r="K88" s="52"/>
      <c r="L88" s="52"/>
      <c r="M88" s="48" t="str">
        <f>IF($G88="","",(AVERAGE(VLOOKUP($G88,Lists!$M$1:$S$6,7,0),VLOOKUP($H88,Lists!$M$1:$S$6,7,0),VLOOKUP($I88,Lists!$M$1:$S$6,7,0),VLOOKUP($J88,Lists!$N$1:$S$6,6,0),VLOOKUP($K88,Lists!$P$1:$S$6,4,0),VLOOKUP($L88,Lists!$O$1:$S$6,5,0))))</f>
        <v/>
      </c>
      <c r="N88" s="53" t="str">
        <f t="shared" si="4"/>
        <v/>
      </c>
      <c r="O88" s="54"/>
      <c r="P88" s="55"/>
    </row>
    <row r="89" spans="1:16" ht="14.25" customHeight="1" x14ac:dyDescent="0.25">
      <c r="A89" s="44">
        <f t="shared" si="3"/>
        <v>86</v>
      </c>
      <c r="B89" s="45"/>
      <c r="C89" s="46"/>
      <c r="D89" s="52"/>
      <c r="E89" s="52"/>
      <c r="F89" s="48" t="str">
        <f>IF($D89="","",AVERAGE(VLOOKUP($D89,Lists!$K$1:$S$6,9,0),(VLOOKUP($E89,Lists!$L$1:$S$6,8,0))))</f>
        <v/>
      </c>
      <c r="G89" s="52"/>
      <c r="H89" s="52"/>
      <c r="I89" s="52"/>
      <c r="J89" s="52"/>
      <c r="K89" s="52"/>
      <c r="L89" s="52"/>
      <c r="M89" s="48" t="str">
        <f>IF($G89="","",(AVERAGE(VLOOKUP($G89,Lists!$M$1:$S$6,7,0),VLOOKUP($H89,Lists!$M$1:$S$6,7,0),VLOOKUP($I89,Lists!$M$1:$S$6,7,0),VLOOKUP($J89,Lists!$N$1:$S$6,6,0),VLOOKUP($K89,Lists!$P$1:$S$6,4,0),VLOOKUP($L89,Lists!$O$1:$S$6,5,0))))</f>
        <v/>
      </c>
      <c r="N89" s="53" t="str">
        <f t="shared" si="4"/>
        <v/>
      </c>
      <c r="O89" s="54"/>
      <c r="P89" s="55"/>
    </row>
    <row r="90" spans="1:16" ht="14.25" customHeight="1" x14ac:dyDescent="0.25">
      <c r="A90" s="44">
        <f t="shared" si="3"/>
        <v>87</v>
      </c>
      <c r="B90" s="45"/>
      <c r="C90" s="46"/>
      <c r="D90" s="52"/>
      <c r="E90" s="52"/>
      <c r="F90" s="48" t="str">
        <f>IF($D90="","",AVERAGE(VLOOKUP($D90,Lists!$K$1:$S$6,9,0),(VLOOKUP($E90,Lists!$L$1:$S$6,8,0))))</f>
        <v/>
      </c>
      <c r="G90" s="52"/>
      <c r="H90" s="52"/>
      <c r="I90" s="52"/>
      <c r="J90" s="52"/>
      <c r="K90" s="52"/>
      <c r="L90" s="52"/>
      <c r="M90" s="48" t="str">
        <f>IF($G90="","",(AVERAGE(VLOOKUP($G90,Lists!$M$1:$S$6,7,0),VLOOKUP($H90,Lists!$M$1:$S$6,7,0),VLOOKUP($I90,Lists!$M$1:$S$6,7,0),VLOOKUP($J90,Lists!$N$1:$S$6,6,0),VLOOKUP($K90,Lists!$P$1:$S$6,4,0),VLOOKUP($L90,Lists!$O$1:$S$6,5,0))))</f>
        <v/>
      </c>
      <c r="N90" s="53" t="str">
        <f t="shared" si="4"/>
        <v/>
      </c>
      <c r="O90" s="54"/>
      <c r="P90" s="55"/>
    </row>
    <row r="91" spans="1:16" ht="14.25" customHeight="1" x14ac:dyDescent="0.25">
      <c r="A91" s="44">
        <f t="shared" si="3"/>
        <v>88</v>
      </c>
      <c r="B91" s="45"/>
      <c r="C91" s="46"/>
      <c r="D91" s="52"/>
      <c r="E91" s="52"/>
      <c r="F91" s="48" t="str">
        <f>IF($D91="","",AVERAGE(VLOOKUP($D91,Lists!$K$1:$S$6,9,0),(VLOOKUP($E91,Lists!$L$1:$S$6,8,0))))</f>
        <v/>
      </c>
      <c r="G91" s="52"/>
      <c r="H91" s="52"/>
      <c r="I91" s="52"/>
      <c r="J91" s="52"/>
      <c r="K91" s="52"/>
      <c r="L91" s="52"/>
      <c r="M91" s="48" t="str">
        <f>IF($G91="","",(AVERAGE(VLOOKUP($G91,Lists!$M$1:$S$6,7,0),VLOOKUP($H91,Lists!$M$1:$S$6,7,0),VLOOKUP($I91,Lists!$M$1:$S$6,7,0),VLOOKUP($J91,Lists!$N$1:$S$6,6,0),VLOOKUP($K91,Lists!$P$1:$S$6,4,0),VLOOKUP($L91,Lists!$O$1:$S$6,5,0))))</f>
        <v/>
      </c>
      <c r="N91" s="53" t="str">
        <f t="shared" si="4"/>
        <v/>
      </c>
      <c r="O91" s="54"/>
      <c r="P91" s="55"/>
    </row>
    <row r="92" spans="1:16" ht="14.25" customHeight="1" x14ac:dyDescent="0.25">
      <c r="A92" s="44">
        <f t="shared" si="3"/>
        <v>89</v>
      </c>
      <c r="B92" s="45"/>
      <c r="C92" s="46"/>
      <c r="D92" s="52"/>
      <c r="E92" s="52"/>
      <c r="F92" s="48" t="str">
        <f>IF($D92="","",AVERAGE(VLOOKUP($D92,Lists!$K$1:$S$6,9,0),(VLOOKUP($E92,Lists!$L$1:$S$6,8,0))))</f>
        <v/>
      </c>
      <c r="G92" s="52"/>
      <c r="H92" s="52"/>
      <c r="I92" s="52"/>
      <c r="J92" s="52"/>
      <c r="K92" s="52"/>
      <c r="L92" s="52"/>
      <c r="M92" s="48" t="str">
        <f>IF($G92="","",(AVERAGE(VLOOKUP($G92,Lists!$M$1:$S$6,7,0),VLOOKUP($H92,Lists!$M$1:$S$6,7,0),VLOOKUP($I92,Lists!$M$1:$S$6,7,0),VLOOKUP($J92,Lists!$N$1:$S$6,6,0),VLOOKUP($K92,Lists!$P$1:$S$6,4,0),VLOOKUP($L92,Lists!$O$1:$S$6,5,0))))</f>
        <v/>
      </c>
      <c r="N92" s="53" t="str">
        <f t="shared" si="4"/>
        <v/>
      </c>
      <c r="O92" s="54"/>
      <c r="P92" s="55"/>
    </row>
    <row r="93" spans="1:16" ht="14.25" customHeight="1" x14ac:dyDescent="0.25">
      <c r="A93" s="44">
        <f t="shared" si="3"/>
        <v>90</v>
      </c>
      <c r="B93" s="45"/>
      <c r="C93" s="46"/>
      <c r="D93" s="52"/>
      <c r="E93" s="52"/>
      <c r="F93" s="48" t="str">
        <f>IF($D93="","",AVERAGE(VLOOKUP($D93,Lists!$K$1:$S$6,9,0),(VLOOKUP($E93,Lists!$L$1:$S$6,8,0))))</f>
        <v/>
      </c>
      <c r="G93" s="52"/>
      <c r="H93" s="52"/>
      <c r="I93" s="52"/>
      <c r="J93" s="52"/>
      <c r="K93" s="52"/>
      <c r="L93" s="52"/>
      <c r="M93" s="48" t="str">
        <f>IF($G93="","",(AVERAGE(VLOOKUP($G93,Lists!$M$1:$S$6,7,0),VLOOKUP($H93,Lists!$M$1:$S$6,7,0),VLOOKUP($I93,Lists!$M$1:$S$6,7,0),VLOOKUP($J93,Lists!$N$1:$S$6,6,0),VLOOKUP($K93,Lists!$P$1:$S$6,4,0),VLOOKUP($L93,Lists!$O$1:$S$6,5,0))))</f>
        <v/>
      </c>
      <c r="N93" s="53" t="str">
        <f t="shared" si="4"/>
        <v/>
      </c>
      <c r="O93" s="54"/>
      <c r="P93" s="55"/>
    </row>
    <row r="94" spans="1:16" ht="14.25" customHeight="1" x14ac:dyDescent="0.25">
      <c r="A94" s="44">
        <f t="shared" si="3"/>
        <v>91</v>
      </c>
      <c r="B94" s="45"/>
      <c r="C94" s="46"/>
      <c r="D94" s="52"/>
      <c r="E94" s="52"/>
      <c r="F94" s="48" t="str">
        <f>IF($D94="","",AVERAGE(VLOOKUP($D94,Lists!$K$1:$S$6,9,0),(VLOOKUP($E94,Lists!$L$1:$S$6,8,0))))</f>
        <v/>
      </c>
      <c r="G94" s="52"/>
      <c r="H94" s="52"/>
      <c r="I94" s="52"/>
      <c r="J94" s="52"/>
      <c r="K94" s="52"/>
      <c r="L94" s="52"/>
      <c r="M94" s="48" t="str">
        <f>IF($G94="","",(AVERAGE(VLOOKUP($G94,Lists!$M$1:$S$6,7,0),VLOOKUP($H94,Lists!$M$1:$S$6,7,0),VLOOKUP($I94,Lists!$M$1:$S$6,7,0),VLOOKUP($J94,Lists!$N$1:$S$6,6,0),VLOOKUP($K94,Lists!$P$1:$S$6,4,0),VLOOKUP($L94,Lists!$O$1:$S$6,5,0))))</f>
        <v/>
      </c>
      <c r="N94" s="53" t="str">
        <f t="shared" si="4"/>
        <v/>
      </c>
      <c r="O94" s="54"/>
      <c r="P94" s="55"/>
    </row>
    <row r="95" spans="1:16" ht="14.25" customHeight="1" x14ac:dyDescent="0.25">
      <c r="A95" s="44">
        <f t="shared" si="3"/>
        <v>92</v>
      </c>
      <c r="B95" s="45"/>
      <c r="C95" s="46"/>
      <c r="D95" s="52"/>
      <c r="E95" s="52"/>
      <c r="F95" s="48" t="str">
        <f>IF($D95="","",AVERAGE(VLOOKUP($D95,Lists!$K$1:$S$6,9,0),(VLOOKUP($E95,Lists!$L$1:$S$6,8,0))))</f>
        <v/>
      </c>
      <c r="G95" s="52"/>
      <c r="H95" s="52"/>
      <c r="I95" s="52"/>
      <c r="J95" s="52"/>
      <c r="K95" s="52"/>
      <c r="L95" s="52"/>
      <c r="M95" s="48" t="str">
        <f>IF($G95="","",(AVERAGE(VLOOKUP($G95,Lists!$M$1:$S$6,7,0),VLOOKUP($H95,Lists!$M$1:$S$6,7,0),VLOOKUP($I95,Lists!$M$1:$S$6,7,0),VLOOKUP($J95,Lists!$N$1:$S$6,6,0),VLOOKUP($K95,Lists!$P$1:$S$6,4,0),VLOOKUP($L95,Lists!$O$1:$S$6,5,0))))</f>
        <v/>
      </c>
      <c r="N95" s="53" t="str">
        <f t="shared" si="4"/>
        <v/>
      </c>
      <c r="O95" s="54"/>
      <c r="P95" s="55"/>
    </row>
    <row r="96" spans="1:16" ht="14.25" customHeight="1" x14ac:dyDescent="0.25">
      <c r="A96" s="44">
        <f t="shared" si="3"/>
        <v>93</v>
      </c>
      <c r="B96" s="45"/>
      <c r="C96" s="46"/>
      <c r="D96" s="52"/>
      <c r="E96" s="52"/>
      <c r="F96" s="48" t="str">
        <f>IF($D96="","",AVERAGE(VLOOKUP($D96,Lists!$K$1:$S$6,9,0),(VLOOKUP($E96,Lists!$L$1:$S$6,8,0))))</f>
        <v/>
      </c>
      <c r="G96" s="52"/>
      <c r="H96" s="52"/>
      <c r="I96" s="52"/>
      <c r="J96" s="52"/>
      <c r="K96" s="52"/>
      <c r="L96" s="52"/>
      <c r="M96" s="48" t="str">
        <f>IF($G96="","",(AVERAGE(VLOOKUP($G96,Lists!$M$1:$S$6,7,0),VLOOKUP($H96,Lists!$M$1:$S$6,7,0),VLOOKUP($I96,Lists!$M$1:$S$6,7,0),VLOOKUP($J96,Lists!$N$1:$S$6,6,0),VLOOKUP($K96,Lists!$P$1:$S$6,4,0),VLOOKUP($L96,Lists!$O$1:$S$6,5,0))))</f>
        <v/>
      </c>
      <c r="N96" s="53" t="str">
        <f t="shared" si="4"/>
        <v/>
      </c>
      <c r="O96" s="54"/>
      <c r="P96" s="55"/>
    </row>
    <row r="97" spans="1:16" ht="14.25" customHeight="1" x14ac:dyDescent="0.25">
      <c r="A97" s="44">
        <f t="shared" si="3"/>
        <v>94</v>
      </c>
      <c r="B97" s="45"/>
      <c r="C97" s="46"/>
      <c r="D97" s="52"/>
      <c r="E97" s="52"/>
      <c r="F97" s="48" t="str">
        <f>IF($D97="","",AVERAGE(VLOOKUP($D97,Lists!$K$1:$S$6,9,0),(VLOOKUP($E97,Lists!$L$1:$S$6,8,0))))</f>
        <v/>
      </c>
      <c r="G97" s="52"/>
      <c r="H97" s="52"/>
      <c r="I97" s="52"/>
      <c r="J97" s="52"/>
      <c r="K97" s="52"/>
      <c r="L97" s="52"/>
      <c r="M97" s="48" t="str">
        <f>IF($G97="","",(AVERAGE(VLOOKUP($G97,Lists!$M$1:$S$6,7,0),VLOOKUP($H97,Lists!$M$1:$S$6,7,0),VLOOKUP($I97,Lists!$M$1:$S$6,7,0),VLOOKUP($J97,Lists!$N$1:$S$6,6,0),VLOOKUP($K97,Lists!$P$1:$S$6,4,0),VLOOKUP($L97,Lists!$O$1:$S$6,5,0))))</f>
        <v/>
      </c>
      <c r="N97" s="53" t="str">
        <f t="shared" si="4"/>
        <v/>
      </c>
      <c r="O97" s="54"/>
      <c r="P97" s="55"/>
    </row>
    <row r="98" spans="1:16" ht="14.25" customHeight="1" x14ac:dyDescent="0.25">
      <c r="A98" s="44">
        <f t="shared" si="3"/>
        <v>95</v>
      </c>
      <c r="B98" s="45"/>
      <c r="C98" s="46"/>
      <c r="D98" s="52"/>
      <c r="E98" s="52"/>
      <c r="F98" s="48" t="str">
        <f>IF($D98="","",AVERAGE(VLOOKUP($D98,Lists!$K$1:$S$6,9,0),(VLOOKUP($E98,Lists!$L$1:$S$6,8,0))))</f>
        <v/>
      </c>
      <c r="G98" s="52"/>
      <c r="H98" s="52"/>
      <c r="I98" s="52"/>
      <c r="J98" s="52"/>
      <c r="K98" s="52"/>
      <c r="L98" s="52"/>
      <c r="M98" s="48" t="str">
        <f>IF($G98="","",(AVERAGE(VLOOKUP($G98,Lists!$M$1:$S$6,7,0),VLOOKUP($H98,Lists!$M$1:$S$6,7,0),VLOOKUP($I98,Lists!$M$1:$S$6,7,0),VLOOKUP($J98,Lists!$N$1:$S$6,6,0),VLOOKUP($K98,Lists!$P$1:$S$6,4,0),VLOOKUP($L98,Lists!$O$1:$S$6,5,0))))</f>
        <v/>
      </c>
      <c r="N98" s="53" t="str">
        <f t="shared" si="4"/>
        <v/>
      </c>
      <c r="O98" s="54"/>
      <c r="P98" s="55"/>
    </row>
    <row r="99" spans="1:16" ht="14.25" customHeight="1" x14ac:dyDescent="0.25">
      <c r="A99" s="44">
        <f t="shared" si="3"/>
        <v>96</v>
      </c>
      <c r="B99" s="45"/>
      <c r="C99" s="46"/>
      <c r="D99" s="52"/>
      <c r="E99" s="52"/>
      <c r="F99" s="48" t="str">
        <f>IF($D99="","",AVERAGE(VLOOKUP($D99,Lists!$K$1:$S$6,9,0),(VLOOKUP($E99,Lists!$L$1:$S$6,8,0))))</f>
        <v/>
      </c>
      <c r="G99" s="52"/>
      <c r="H99" s="52"/>
      <c r="I99" s="52"/>
      <c r="J99" s="52"/>
      <c r="K99" s="52"/>
      <c r="L99" s="52"/>
      <c r="M99" s="48" t="str">
        <f>IF($G99="","",(AVERAGE(VLOOKUP($G99,Lists!$M$1:$S$6,7,0),VLOOKUP($H99,Lists!$M$1:$S$6,7,0),VLOOKUP($I99,Lists!$M$1:$S$6,7,0),VLOOKUP($J99,Lists!$N$1:$S$6,6,0),VLOOKUP($K99,Lists!$P$1:$S$6,4,0),VLOOKUP($L99,Lists!$O$1:$S$6,5,0))))</f>
        <v/>
      </c>
      <c r="N99" s="53" t="str">
        <f t="shared" si="4"/>
        <v/>
      </c>
      <c r="O99" s="54"/>
      <c r="P99" s="55"/>
    </row>
    <row r="100" spans="1:16" ht="14.25" customHeight="1" x14ac:dyDescent="0.25">
      <c r="A100" s="44">
        <f t="shared" si="3"/>
        <v>97</v>
      </c>
      <c r="B100" s="45"/>
      <c r="C100" s="46"/>
      <c r="D100" s="52"/>
      <c r="E100" s="52"/>
      <c r="F100" s="48" t="str">
        <f>IF($D100="","",AVERAGE(VLOOKUP($D100,Lists!$K$1:$S$6,9,0),(VLOOKUP($E100,Lists!$L$1:$S$6,8,0))))</f>
        <v/>
      </c>
      <c r="G100" s="52"/>
      <c r="H100" s="52"/>
      <c r="I100" s="52"/>
      <c r="J100" s="52"/>
      <c r="K100" s="52"/>
      <c r="L100" s="52"/>
      <c r="M100" s="48" t="str">
        <f>IF($G100="","",(AVERAGE(VLOOKUP($G100,Lists!$M$1:$S$6,7,0),VLOOKUP($H100,Lists!$M$1:$S$6,7,0),VLOOKUP($I100,Lists!$M$1:$S$6,7,0),VLOOKUP($J100,Lists!$N$1:$S$6,6,0),VLOOKUP($K100,Lists!$P$1:$S$6,4,0),VLOOKUP($L100,Lists!$O$1:$S$6,5,0))))</f>
        <v/>
      </c>
      <c r="N100" s="53" t="str">
        <f t="shared" si="4"/>
        <v/>
      </c>
      <c r="O100" s="54"/>
      <c r="P100" s="55"/>
    </row>
    <row r="101" spans="1:16" ht="14.25" customHeight="1" x14ac:dyDescent="0.25">
      <c r="A101" s="44">
        <f t="shared" si="3"/>
        <v>98</v>
      </c>
      <c r="B101" s="45"/>
      <c r="C101" s="46"/>
      <c r="D101" s="52"/>
      <c r="E101" s="52"/>
      <c r="F101" s="48" t="str">
        <f>IF($D101="","",AVERAGE(VLOOKUP($D101,Lists!$K$1:$S$6,9,0),(VLOOKUP($E101,Lists!$L$1:$S$6,8,0))))</f>
        <v/>
      </c>
      <c r="G101" s="52"/>
      <c r="H101" s="52"/>
      <c r="I101" s="52"/>
      <c r="J101" s="52"/>
      <c r="K101" s="52"/>
      <c r="L101" s="52"/>
      <c r="M101" s="48" t="str">
        <f>IF($G101="","",(AVERAGE(VLOOKUP($G101,Lists!$M$1:$S$6,7,0),VLOOKUP($H101,Lists!$M$1:$S$6,7,0),VLOOKUP($I101,Lists!$M$1:$S$6,7,0),VLOOKUP($J101,Lists!$N$1:$S$6,6,0),VLOOKUP($K101,Lists!$P$1:$S$6,4,0),VLOOKUP($L101,Lists!$O$1:$S$6,5,0))))</f>
        <v/>
      </c>
      <c r="N101" s="53" t="str">
        <f t="shared" si="4"/>
        <v/>
      </c>
      <c r="O101" s="54"/>
      <c r="P101" s="55"/>
    </row>
    <row r="102" spans="1:16" ht="14.25" customHeight="1" x14ac:dyDescent="0.25">
      <c r="A102" s="44">
        <f t="shared" si="3"/>
        <v>99</v>
      </c>
      <c r="B102" s="45"/>
      <c r="C102" s="46"/>
      <c r="D102" s="52"/>
      <c r="E102" s="52"/>
      <c r="F102" s="48" t="str">
        <f>IF($D102="","",AVERAGE(VLOOKUP($D102,Lists!$K$1:$S$6,9,0),(VLOOKUP($E102,Lists!$L$1:$S$6,8,0))))</f>
        <v/>
      </c>
      <c r="G102" s="52"/>
      <c r="H102" s="52"/>
      <c r="I102" s="52"/>
      <c r="J102" s="52"/>
      <c r="K102" s="52"/>
      <c r="L102" s="52"/>
      <c r="M102" s="48" t="str">
        <f>IF($G102="","",(AVERAGE(VLOOKUP($G102,Lists!$M$1:$S$6,7,0),VLOOKUP($H102,Lists!$M$1:$S$6,7,0),VLOOKUP($I102,Lists!$M$1:$S$6,7,0),VLOOKUP($J102,Lists!$N$1:$S$6,6,0),VLOOKUP($K102,Lists!$P$1:$S$6,4,0),VLOOKUP($L102,Lists!$O$1:$S$6,5,0))))</f>
        <v/>
      </c>
      <c r="N102" s="53" t="str">
        <f t="shared" si="4"/>
        <v/>
      </c>
      <c r="O102" s="54"/>
      <c r="P102" s="55"/>
    </row>
    <row r="103" spans="1:16" ht="14.25" customHeight="1" x14ac:dyDescent="0.25">
      <c r="A103" s="44">
        <f t="shared" si="3"/>
        <v>100</v>
      </c>
      <c r="B103" s="45"/>
      <c r="C103" s="46"/>
      <c r="D103" s="52"/>
      <c r="E103" s="52"/>
      <c r="F103" s="48" t="str">
        <f>IF($D103="","",AVERAGE(VLOOKUP($D103,Lists!$K$1:$S$6,9,0),(VLOOKUP($E103,Lists!$L$1:$S$6,8,0))))</f>
        <v/>
      </c>
      <c r="G103" s="52"/>
      <c r="H103" s="52"/>
      <c r="I103" s="52"/>
      <c r="J103" s="52"/>
      <c r="K103" s="52"/>
      <c r="L103" s="52"/>
      <c r="M103" s="48" t="str">
        <f>IF($G103="","",(AVERAGE(VLOOKUP($G103,Lists!$M$1:$S$6,7,0),VLOOKUP($H103,Lists!$M$1:$S$6,7,0),VLOOKUP($I103,Lists!$M$1:$S$6,7,0),VLOOKUP($J103,Lists!$N$1:$S$6,6,0),VLOOKUP($K103,Lists!$P$1:$S$6,4,0),VLOOKUP($L103,Lists!$O$1:$S$6,5,0))))</f>
        <v/>
      </c>
      <c r="N103" s="53" t="str">
        <f t="shared" si="4"/>
        <v/>
      </c>
      <c r="O103" s="54"/>
      <c r="P103" s="55"/>
    </row>
  </sheetData>
  <sheetProtection sheet="1" objects="1" scenarios="1" formatCells="0" formatColumns="0" formatRows="0" insertRows="0" deleteRows="0" selectLockedCells="1" sort="0" autoFilter="0"/>
  <mergeCells count="9">
    <mergeCell ref="M2:M3"/>
    <mergeCell ref="N2:N3"/>
    <mergeCell ref="P2:P3"/>
    <mergeCell ref="F2:F3"/>
    <mergeCell ref="A2:A3"/>
    <mergeCell ref="B2:B3"/>
    <mergeCell ref="D2:E2"/>
    <mergeCell ref="G2:L2"/>
    <mergeCell ref="C2:C3"/>
  </mergeCells>
  <conditionalFormatting sqref="N4:N103">
    <cfRule type="containsBlanks" priority="1" stopIfTrue="1">
      <formula>LEN(TRIM(N4))=0</formula>
    </cfRule>
  </conditionalFormatting>
  <dataValidations count="8">
    <dataValidation type="list" allowBlank="1" showInputMessage="1" showErrorMessage="1" sqref="C4:C101" xr:uid="{00000000-0002-0000-0200-000000000000}">
      <formula1>Process</formula1>
    </dataValidation>
    <dataValidation allowBlank="1" showErrorMessage="1" errorTitle="Error" error="Please select an option from the drop down list." sqref="M4:M103 F4:F103" xr:uid="{00000000-0002-0000-0200-000001000000}"/>
    <dataValidation type="list" allowBlank="1" showErrorMessage="1" errorTitle="Error" error="Please select an option from the drop down list." sqref="G4:I103" xr:uid="{00000000-0002-0000-0200-000002000000}">
      <formula1>Potential</formula1>
    </dataValidation>
    <dataValidation type="list" allowBlank="1" showErrorMessage="1" errorTitle="Error" error="Please select an option from the drop down list." sqref="E4:E103" xr:uid="{00000000-0002-0000-0200-000003000000}">
      <formula1>Occurrences</formula1>
    </dataValidation>
    <dataValidation type="list" allowBlank="1" showErrorMessage="1" errorTitle="Error" error="Please select an option from the drop down list." sqref="D4:D103" xr:uid="{00000000-0002-0000-0200-000004000000}">
      <formula1>Likelihood</formula1>
    </dataValidation>
    <dataValidation type="list" allowBlank="1" showErrorMessage="1" errorTitle="Error" error="Please select an option from the drop down list." sqref="L4:L103" xr:uid="{00000000-0002-0000-0200-000005000000}">
      <formula1>correction</formula1>
    </dataValidation>
    <dataValidation type="list" allowBlank="1" showErrorMessage="1" errorTitle="Error" error="Please select an option from the drop down list." sqref="K4:K103" xr:uid="{00000000-0002-0000-0200-000006000000}">
      <formula1>riskrep</formula1>
    </dataValidation>
    <dataValidation type="list" allowBlank="1" showErrorMessage="1" errorTitle="Error" error="Please select an option from the drop down list." sqref="J4:J103" xr:uid="{00000000-0002-0000-0200-000007000000}">
      <formula1>Violation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stopIfTrue="1" operator="between" id="{259731CE-DE80-4E06-9AB7-EC200BECEFF9}">
            <xm:f>Lists!$C$4</xm:f>
            <xm:f>Lists!$C$2</xm:f>
            <x14:dxf>
              <fill>
                <patternFill>
                  <bgColor rgb="FFFFFF00"/>
                </patternFill>
              </fill>
            </x14:dxf>
          </x14:cfRule>
          <xm:sqref>N4:N103</xm:sqref>
        </x14:conditionalFormatting>
        <x14:conditionalFormatting xmlns:xm="http://schemas.microsoft.com/office/excel/2006/main">
          <x14:cfRule type="expression" priority="14" stopIfTrue="1" id="{4FCA7998-6D93-416C-AC4D-7C3A0130D6F0}">
            <xm:f>$N4&lt;=Lists!$C$4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O4:P103</xm:sqref>
        </x14:conditionalFormatting>
        <x14:conditionalFormatting xmlns:xm="http://schemas.microsoft.com/office/excel/2006/main">
          <x14:cfRule type="cellIs" priority="5" stopIfTrue="1" operator="greaterThanOrEqual" id="{EBEAAEC9-CBDA-406F-BBCC-FF04E3EFF825}">
            <xm:f>Lists!$C$2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N4:N103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3"/>
  <sheetViews>
    <sheetView showGridLines="0" zoomScaleNormal="100" workbookViewId="0">
      <selection activeCell="D4" sqref="D4"/>
    </sheetView>
  </sheetViews>
  <sheetFormatPr defaultColWidth="9.109375" defaultRowHeight="14.4" x14ac:dyDescent="0.3"/>
  <cols>
    <col min="1" max="1" width="3.6640625" style="5" customWidth="1"/>
    <col min="2" max="2" width="13.6640625" style="5" customWidth="1"/>
    <col min="3" max="3" width="66.21875" style="6" bestFit="1" customWidth="1"/>
    <col min="4" max="4" width="21.77734375" style="1" customWidth="1"/>
    <col min="5" max="5" width="26.21875" style="6" customWidth="1"/>
    <col min="6" max="6" width="29.33203125" style="6" customWidth="1"/>
    <col min="7" max="7" width="8.6640625" style="6" customWidth="1"/>
    <col min="8" max="12" width="19.21875" style="6" customWidth="1"/>
    <col min="13" max="13" width="15.21875" style="6" customWidth="1"/>
    <col min="14" max="14" width="10.6640625" style="6" customWidth="1"/>
    <col min="15" max="15" width="10.21875" style="6" customWidth="1"/>
    <col min="16" max="16" width="63.109375" style="3" customWidth="1"/>
    <col min="17" max="17" width="17.21875" style="3" customWidth="1"/>
    <col min="18" max="16384" width="9.109375" style="3"/>
  </cols>
  <sheetData>
    <row r="1" spans="1:18" s="12" customFormat="1" ht="28.8" x14ac:dyDescent="0.3">
      <c r="A1" s="9"/>
      <c r="B1" s="28"/>
      <c r="C1" s="36" t="s">
        <v>203</v>
      </c>
      <c r="D1" s="1"/>
      <c r="F1" s="37"/>
      <c r="G1" s="37"/>
      <c r="H1" s="29"/>
      <c r="I1" s="10"/>
      <c r="J1" s="10"/>
      <c r="K1" s="10"/>
      <c r="L1" s="10"/>
      <c r="M1" s="10"/>
      <c r="N1" s="11"/>
      <c r="O1" s="11"/>
      <c r="P1" s="27" t="s">
        <v>126</v>
      </c>
      <c r="Q1" s="26">
        <f>COUNTIF(R:R,"OPEN")</f>
        <v>0</v>
      </c>
    </row>
    <row r="2" spans="1:18" ht="18" customHeight="1" x14ac:dyDescent="0.25">
      <c r="A2" s="84" t="s">
        <v>54</v>
      </c>
      <c r="B2" s="88" t="s">
        <v>55</v>
      </c>
      <c r="C2" s="76" t="s">
        <v>42</v>
      </c>
      <c r="D2" s="80" t="s">
        <v>239</v>
      </c>
      <c r="E2" s="76" t="s">
        <v>56</v>
      </c>
      <c r="F2" s="76"/>
      <c r="G2" s="87" t="s">
        <v>57</v>
      </c>
      <c r="H2" s="83" t="s">
        <v>58</v>
      </c>
      <c r="I2" s="83"/>
      <c r="J2" s="83"/>
      <c r="K2" s="83"/>
      <c r="L2" s="83"/>
      <c r="M2" s="83"/>
      <c r="N2" s="84" t="s">
        <v>59</v>
      </c>
      <c r="O2" s="85" t="s">
        <v>218</v>
      </c>
      <c r="P2" s="86" t="str">
        <f>Lists!V24</f>
        <v>Opportunity Pursuit Plan
(suggested for Opp Factors &gt;=12)
 May reference external planning document</v>
      </c>
      <c r="Q2" s="87" t="s">
        <v>60</v>
      </c>
      <c r="R2" s="82" t="s">
        <v>127</v>
      </c>
    </row>
    <row r="3" spans="1:18" s="4" customFormat="1" ht="40.950000000000003" customHeight="1" x14ac:dyDescent="0.25">
      <c r="A3" s="84"/>
      <c r="B3" s="88"/>
      <c r="C3" s="76"/>
      <c r="D3" s="81"/>
      <c r="E3" s="62" t="s">
        <v>61</v>
      </c>
      <c r="F3" s="62" t="s">
        <v>62</v>
      </c>
      <c r="G3" s="87"/>
      <c r="H3" s="61" t="s">
        <v>63</v>
      </c>
      <c r="I3" s="61" t="s">
        <v>64</v>
      </c>
      <c r="J3" s="61" t="s">
        <v>65</v>
      </c>
      <c r="K3" s="61" t="s">
        <v>66</v>
      </c>
      <c r="L3" s="61" t="s">
        <v>67</v>
      </c>
      <c r="M3" s="61" t="s">
        <v>68</v>
      </c>
      <c r="N3" s="84"/>
      <c r="O3" s="85"/>
      <c r="P3" s="86"/>
      <c r="Q3" s="87"/>
      <c r="R3" s="82"/>
    </row>
    <row r="4" spans="1:18" ht="14.25" customHeight="1" x14ac:dyDescent="0.25">
      <c r="A4" s="63">
        <f>ROW()-ROW(A$3)</f>
        <v>1</v>
      </c>
      <c r="B4" s="46"/>
      <c r="C4" s="46"/>
      <c r="D4" s="46"/>
      <c r="E4" s="47"/>
      <c r="F4" s="47"/>
      <c r="G4" s="53" t="str">
        <f>IF($E4="","",AVERAGE(VLOOKUP($E4,Lists!$K$1:$S$6,9,0),(VLOOKUP($F4,Lists!$L$1:$S$6,8,0))))</f>
        <v/>
      </c>
      <c r="H4" s="47"/>
      <c r="I4" s="47"/>
      <c r="J4" s="47"/>
      <c r="K4" s="47"/>
      <c r="L4" s="47"/>
      <c r="M4" s="47"/>
      <c r="N4" s="53" t="str">
        <f>IF($H4="","",(AVERAGE(VLOOKUP($H4,Lists!$M$1:$S$6,7,0),VLOOKUP($I4,Lists!$M$1:$S$6,7,0),VLOOKUP($J4,Lists!$M$1:$S$6,7,0),VLOOKUP($K4,Lists!$M$1:$S$6,7,0),VLOOKUP($L4,Lists!$R$1:$S$6,2,0),VLOOKUP($M4,Lists!$Q$1:$S$6,3,0))))</f>
        <v/>
      </c>
      <c r="O4" s="53" t="str">
        <f>IF($E4="","",$G4*$N4)</f>
        <v/>
      </c>
      <c r="P4" s="46"/>
      <c r="Q4" s="64"/>
      <c r="R4" s="64"/>
    </row>
    <row r="5" spans="1:18" ht="14.25" customHeight="1" x14ac:dyDescent="0.25">
      <c r="A5" s="63">
        <f t="shared" ref="A5:A68" si="0">ROW()-ROW(A$3)</f>
        <v>2</v>
      </c>
      <c r="B5" s="46"/>
      <c r="C5" s="45"/>
      <c r="D5" s="46"/>
      <c r="E5" s="52"/>
      <c r="F5" s="52"/>
      <c r="G5" s="53" t="str">
        <f>IF($E5="","",AVERAGE(VLOOKUP($E5,Lists!$K$1:$S$6,9,0),(VLOOKUP($F5,Lists!$L$1:$S$6,8,0))))</f>
        <v/>
      </c>
      <c r="H5" s="52"/>
      <c r="I5" s="52"/>
      <c r="J5" s="52"/>
      <c r="K5" s="52"/>
      <c r="L5" s="52"/>
      <c r="M5" s="52"/>
      <c r="N5" s="53" t="str">
        <f>IF($H5="","",(AVERAGE(VLOOKUP($H5,Lists!$M$1:$S$6,7,0),VLOOKUP($I5,Lists!$M$1:$S$6,7,0),VLOOKUP($J5,Lists!$M$1:$S$6,7,0),VLOOKUP($K5,Lists!$M$1:$S$6,7,0),VLOOKUP($L5,Lists!$R$1:$S$6,2,0),VLOOKUP($M5,Lists!$Q$1:$S$6,3,0))))</f>
        <v/>
      </c>
      <c r="O5" s="48" t="str">
        <f t="shared" ref="O5:O68" si="1">IF($E5="","",$G5*$N5)</f>
        <v/>
      </c>
      <c r="P5" s="45"/>
      <c r="Q5" s="64"/>
      <c r="R5" s="64"/>
    </row>
    <row r="6" spans="1:18" ht="14.25" customHeight="1" x14ac:dyDescent="0.25">
      <c r="A6" s="63">
        <f t="shared" si="0"/>
        <v>3</v>
      </c>
      <c r="B6" s="46"/>
      <c r="C6" s="45"/>
      <c r="D6" s="46"/>
      <c r="E6" s="52"/>
      <c r="F6" s="52"/>
      <c r="G6" s="53" t="str">
        <f>IF($E6="","",AVERAGE(VLOOKUP($E6,Lists!$K$1:$S$6,9,0),(VLOOKUP($F6,Lists!$L$1:$S$6,8,0))))</f>
        <v/>
      </c>
      <c r="H6" s="52"/>
      <c r="I6" s="52"/>
      <c r="J6" s="52"/>
      <c r="K6" s="52"/>
      <c r="L6" s="52"/>
      <c r="M6" s="52"/>
      <c r="N6" s="53" t="str">
        <f>IF($H6="","",(AVERAGE(VLOOKUP($H6,Lists!$M$1:$S$6,7,0),VLOOKUP($I6,Lists!$M$1:$S$6,7,0),VLOOKUP($J6,Lists!$M$1:$S$6,7,0),VLOOKUP($K6,Lists!$M$1:$S$6,7,0),VLOOKUP($L6,Lists!$R$1:$S$6,2,0),VLOOKUP($M6,Lists!$Q$1:$S$6,3,0))))</f>
        <v/>
      </c>
      <c r="O6" s="48" t="str">
        <f t="shared" si="1"/>
        <v/>
      </c>
      <c r="P6" s="45"/>
      <c r="Q6" s="64"/>
      <c r="R6" s="64"/>
    </row>
    <row r="7" spans="1:18" ht="14.25" customHeight="1" x14ac:dyDescent="0.25">
      <c r="A7" s="63">
        <f t="shared" si="0"/>
        <v>4</v>
      </c>
      <c r="B7" s="45"/>
      <c r="C7" s="45"/>
      <c r="D7" s="46"/>
      <c r="E7" s="52"/>
      <c r="F7" s="52"/>
      <c r="G7" s="53" t="str">
        <f>IF($E7="","",AVERAGE(VLOOKUP($E7,Lists!$K$1:$S$6,9,0),(VLOOKUP($F7,Lists!$L$1:$S$6,8,0))))</f>
        <v/>
      </c>
      <c r="H7" s="52"/>
      <c r="I7" s="52"/>
      <c r="J7" s="52"/>
      <c r="K7" s="52"/>
      <c r="L7" s="52"/>
      <c r="M7" s="52"/>
      <c r="N7" s="53" t="str">
        <f>IF($H7="","",(AVERAGE(VLOOKUP($H7,Lists!$M$1:$S$6,7,0),VLOOKUP($I7,Lists!$M$1:$S$6,7,0),VLOOKUP($J7,Lists!$M$1:$S$6,7,0),VLOOKUP($K7,Lists!$M$1:$S$6,7,0),VLOOKUP($L7,Lists!$R$1:$S$6,2,0),VLOOKUP($M7,Lists!$Q$1:$S$6,3,0))))</f>
        <v/>
      </c>
      <c r="O7" s="48" t="str">
        <f t="shared" si="1"/>
        <v/>
      </c>
      <c r="P7" s="45"/>
      <c r="Q7" s="64"/>
      <c r="R7" s="64"/>
    </row>
    <row r="8" spans="1:18" ht="15.6" x14ac:dyDescent="0.25">
      <c r="A8" s="63">
        <f t="shared" si="0"/>
        <v>5</v>
      </c>
      <c r="B8" s="45"/>
      <c r="C8" s="54"/>
      <c r="D8" s="46"/>
      <c r="E8" s="52"/>
      <c r="F8" s="52"/>
      <c r="G8" s="53" t="str">
        <f>IF($E8="","",AVERAGE(VLOOKUP($E8,Lists!$K$1:$S$6,9,0),(VLOOKUP($F8,Lists!$L$1:$S$6,8,0))))</f>
        <v/>
      </c>
      <c r="H8" s="52"/>
      <c r="I8" s="52"/>
      <c r="J8" s="52"/>
      <c r="K8" s="52"/>
      <c r="L8" s="52"/>
      <c r="M8" s="52"/>
      <c r="N8" s="53" t="str">
        <f>IF($H8="","",(AVERAGE(VLOOKUP($H8,Lists!$M$1:$S$6,7,0),VLOOKUP($I8,Lists!$M$1:$S$6,7,0),VLOOKUP($J8,Lists!$M$1:$S$6,7,0),VLOOKUP($K8,Lists!$M$1:$S$6,7,0),VLOOKUP($L8,Lists!$R$1:$S$6,2,0),VLOOKUP($M8,Lists!$Q$1:$S$6,3,0))))</f>
        <v/>
      </c>
      <c r="O8" s="48" t="str">
        <f t="shared" si="1"/>
        <v/>
      </c>
      <c r="P8" s="45"/>
      <c r="Q8" s="64"/>
      <c r="R8" s="64"/>
    </row>
    <row r="9" spans="1:18" ht="14.25" customHeight="1" x14ac:dyDescent="0.25">
      <c r="A9" s="63">
        <f t="shared" si="0"/>
        <v>6</v>
      </c>
      <c r="B9" s="45"/>
      <c r="C9" s="45"/>
      <c r="D9" s="46"/>
      <c r="E9" s="52"/>
      <c r="F9" s="52"/>
      <c r="G9" s="53" t="str">
        <f>IF($E9="","",AVERAGE(VLOOKUP($E9,Lists!$K$1:$S$6,9,0),(VLOOKUP($F9,Lists!$L$1:$S$6,8,0))))</f>
        <v/>
      </c>
      <c r="H9" s="52"/>
      <c r="I9" s="52"/>
      <c r="J9" s="52"/>
      <c r="K9" s="52"/>
      <c r="L9" s="52"/>
      <c r="M9" s="52"/>
      <c r="N9" s="53" t="str">
        <f>IF($H9="","",(AVERAGE(VLOOKUP($H9,Lists!$M$1:$S$6,7,0),VLOOKUP($I9,Lists!$M$1:$S$6,7,0),VLOOKUP($J9,Lists!$M$1:$S$6,7,0),VLOOKUP($K9,Lists!$M$1:$S$6,7,0),VLOOKUP($L9,Lists!$R$1:$S$6,2,0),VLOOKUP($M9,Lists!$Q$1:$S$6,3,0))))</f>
        <v/>
      </c>
      <c r="O9" s="48" t="str">
        <f t="shared" si="1"/>
        <v/>
      </c>
      <c r="P9" s="45"/>
      <c r="Q9" s="64"/>
      <c r="R9" s="64"/>
    </row>
    <row r="10" spans="1:18" ht="14.25" customHeight="1" x14ac:dyDescent="0.25">
      <c r="A10" s="63">
        <f t="shared" si="0"/>
        <v>7</v>
      </c>
      <c r="B10" s="45"/>
      <c r="C10" s="45"/>
      <c r="D10" s="46"/>
      <c r="E10" s="52"/>
      <c r="F10" s="52"/>
      <c r="G10" s="53" t="str">
        <f>IF($E10="","",AVERAGE(VLOOKUP($E10,Lists!$K$1:$S$6,9,0),(VLOOKUP($F10,Lists!$L$1:$S$6,8,0))))</f>
        <v/>
      </c>
      <c r="H10" s="52"/>
      <c r="I10" s="52"/>
      <c r="J10" s="52"/>
      <c r="K10" s="52"/>
      <c r="L10" s="52"/>
      <c r="M10" s="52"/>
      <c r="N10" s="53" t="str">
        <f>IF($H10="","",(AVERAGE(VLOOKUP($H10,Lists!$M$1:$S$6,7,0),VLOOKUP($I10,Lists!$M$1:$S$6,7,0),VLOOKUP($J10,Lists!$M$1:$S$6,7,0),VLOOKUP($K10,Lists!$M$1:$S$6,7,0),VLOOKUP($L10,Lists!$R$1:$S$6,2,0),VLOOKUP($M10,Lists!$Q$1:$S$6,3,0))))</f>
        <v/>
      </c>
      <c r="O10" s="48" t="str">
        <f t="shared" si="1"/>
        <v/>
      </c>
      <c r="P10" s="45"/>
      <c r="Q10" s="64"/>
      <c r="R10" s="64"/>
    </row>
    <row r="11" spans="1:18" ht="14.25" customHeight="1" x14ac:dyDescent="0.25">
      <c r="A11" s="63">
        <f t="shared" si="0"/>
        <v>8</v>
      </c>
      <c r="B11" s="45"/>
      <c r="C11" s="45"/>
      <c r="D11" s="46"/>
      <c r="E11" s="52"/>
      <c r="F11" s="52"/>
      <c r="G11" s="53" t="str">
        <f>IF($E11="","",AVERAGE(VLOOKUP($E11,Lists!$K$1:$S$6,9,0),(VLOOKUP($F11,Lists!$L$1:$S$6,8,0))))</f>
        <v/>
      </c>
      <c r="H11" s="52"/>
      <c r="I11" s="52"/>
      <c r="J11" s="52"/>
      <c r="K11" s="52"/>
      <c r="L11" s="52"/>
      <c r="M11" s="52"/>
      <c r="N11" s="53" t="str">
        <f>IF($H11="","",(AVERAGE(VLOOKUP($H11,Lists!$M$1:$S$6,7,0),VLOOKUP($I11,Lists!$M$1:$S$6,7,0),VLOOKUP($J11,Lists!$M$1:$S$6,7,0),VLOOKUP($K11,Lists!$M$1:$S$6,7,0),VLOOKUP($L11,Lists!$R$1:$S$6,2,0),VLOOKUP($M11,Lists!$Q$1:$S$6,3,0))))</f>
        <v/>
      </c>
      <c r="O11" s="48" t="str">
        <f t="shared" si="1"/>
        <v/>
      </c>
      <c r="P11" s="45"/>
      <c r="Q11" s="64"/>
      <c r="R11" s="64"/>
    </row>
    <row r="12" spans="1:18" ht="14.25" customHeight="1" x14ac:dyDescent="0.25">
      <c r="A12" s="63">
        <f t="shared" si="0"/>
        <v>9</v>
      </c>
      <c r="B12" s="45"/>
      <c r="C12" s="45"/>
      <c r="D12" s="46"/>
      <c r="E12" s="52"/>
      <c r="F12" s="52"/>
      <c r="G12" s="53" t="str">
        <f>IF($E12="","",AVERAGE(VLOOKUP($E12,Lists!$K$1:$S$6,9,0),(VLOOKUP($F12,Lists!$L$1:$S$6,8,0))))</f>
        <v/>
      </c>
      <c r="H12" s="52"/>
      <c r="I12" s="52"/>
      <c r="J12" s="52"/>
      <c r="K12" s="52"/>
      <c r="L12" s="52"/>
      <c r="M12" s="52"/>
      <c r="N12" s="53" t="str">
        <f>IF($H12="","",(AVERAGE(VLOOKUP($H12,Lists!$M$1:$S$6,7,0),VLOOKUP($I12,Lists!$M$1:$S$6,7,0),VLOOKUP($J12,Lists!$M$1:$S$6,7,0),VLOOKUP($K12,Lists!$M$1:$S$6,7,0),VLOOKUP($L12,Lists!$R$1:$S$6,2,0),VLOOKUP($M12,Lists!$Q$1:$S$6,3,0))))</f>
        <v/>
      </c>
      <c r="O12" s="48" t="str">
        <f t="shared" si="1"/>
        <v/>
      </c>
      <c r="P12" s="45"/>
      <c r="Q12" s="64"/>
      <c r="R12" s="64"/>
    </row>
    <row r="13" spans="1:18" ht="14.25" customHeight="1" x14ac:dyDescent="0.25">
      <c r="A13" s="63">
        <f t="shared" si="0"/>
        <v>10</v>
      </c>
      <c r="B13" s="45"/>
      <c r="C13" s="45"/>
      <c r="D13" s="46"/>
      <c r="E13" s="52"/>
      <c r="F13" s="52"/>
      <c r="G13" s="53" t="str">
        <f>IF($E13="","",AVERAGE(VLOOKUP($E13,Lists!$K$1:$S$6,9,0),(VLOOKUP($F13,Lists!$L$1:$S$6,8,0))))</f>
        <v/>
      </c>
      <c r="H13" s="52"/>
      <c r="I13" s="52"/>
      <c r="J13" s="52"/>
      <c r="K13" s="52"/>
      <c r="L13" s="52"/>
      <c r="M13" s="52"/>
      <c r="N13" s="53" t="str">
        <f>IF($H13="","",(AVERAGE(VLOOKUP($H13,Lists!$M$1:$S$6,7,0),VLOOKUP($I13,Lists!$M$1:$S$6,7,0),VLOOKUP($J13,Lists!$M$1:$S$6,7,0),VLOOKUP($K13,Lists!$M$1:$S$6,7,0),VLOOKUP($L13,Lists!$R$1:$S$6,2,0),VLOOKUP($M13,Lists!$Q$1:$S$6,3,0))))</f>
        <v/>
      </c>
      <c r="O13" s="48" t="str">
        <f t="shared" si="1"/>
        <v/>
      </c>
      <c r="P13" s="45"/>
      <c r="Q13" s="64"/>
      <c r="R13" s="64"/>
    </row>
    <row r="14" spans="1:18" ht="14.25" customHeight="1" x14ac:dyDescent="0.25">
      <c r="A14" s="63">
        <f t="shared" si="0"/>
        <v>11</v>
      </c>
      <c r="B14" s="45"/>
      <c r="C14" s="45"/>
      <c r="D14" s="46"/>
      <c r="E14" s="52"/>
      <c r="F14" s="52"/>
      <c r="G14" s="53" t="str">
        <f>IF($E14="","",AVERAGE(VLOOKUP($E14,Lists!$K$1:$S$6,9,0),(VLOOKUP($F14,Lists!$L$1:$S$6,8,0))))</f>
        <v/>
      </c>
      <c r="H14" s="52"/>
      <c r="I14" s="52"/>
      <c r="J14" s="52"/>
      <c r="K14" s="52"/>
      <c r="L14" s="52"/>
      <c r="M14" s="52"/>
      <c r="N14" s="53" t="str">
        <f>IF($H14="","",(AVERAGE(VLOOKUP($H14,Lists!$M$1:$S$6,7,0),VLOOKUP($I14,Lists!$M$1:$S$6,7,0),VLOOKUP($J14,Lists!$M$1:$S$6,7,0),VLOOKUP($K14,Lists!$M$1:$S$6,7,0),VLOOKUP($L14,Lists!$R$1:$S$6,2,0),VLOOKUP($M14,Lists!$Q$1:$S$6,3,0))))</f>
        <v/>
      </c>
      <c r="O14" s="48" t="str">
        <f t="shared" si="1"/>
        <v/>
      </c>
      <c r="P14" s="45"/>
      <c r="Q14" s="64"/>
      <c r="R14" s="64"/>
    </row>
    <row r="15" spans="1:18" ht="14.25" customHeight="1" x14ac:dyDescent="0.25">
      <c r="A15" s="63">
        <f t="shared" si="0"/>
        <v>12</v>
      </c>
      <c r="B15" s="45"/>
      <c r="C15" s="45"/>
      <c r="D15" s="46"/>
      <c r="E15" s="52"/>
      <c r="F15" s="52"/>
      <c r="G15" s="53" t="str">
        <f>IF($E15="","",AVERAGE(VLOOKUP($E15,Lists!$K$1:$S$6,9,0),(VLOOKUP($F15,Lists!$L$1:$S$6,8,0))))</f>
        <v/>
      </c>
      <c r="H15" s="52"/>
      <c r="I15" s="52"/>
      <c r="J15" s="52"/>
      <c r="K15" s="52"/>
      <c r="L15" s="52"/>
      <c r="M15" s="52"/>
      <c r="N15" s="53" t="str">
        <f>IF($H15="","",(AVERAGE(VLOOKUP($H15,Lists!$M$1:$S$6,7,0),VLOOKUP($I15,Lists!$M$1:$S$6,7,0),VLOOKUP($J15,Lists!$M$1:$S$6,7,0),VLOOKUP($K15,Lists!$M$1:$S$6,7,0),VLOOKUP($L15,Lists!$R$1:$S$6,2,0),VLOOKUP($M15,Lists!$Q$1:$S$6,3,0))))</f>
        <v/>
      </c>
      <c r="O15" s="48" t="str">
        <f t="shared" si="1"/>
        <v/>
      </c>
      <c r="P15" s="45"/>
      <c r="Q15" s="64"/>
      <c r="R15" s="64"/>
    </row>
    <row r="16" spans="1:18" ht="14.25" customHeight="1" x14ac:dyDescent="0.25">
      <c r="A16" s="63">
        <f t="shared" si="0"/>
        <v>13</v>
      </c>
      <c r="B16" s="45"/>
      <c r="C16" s="45"/>
      <c r="D16" s="46"/>
      <c r="E16" s="52"/>
      <c r="F16" s="52"/>
      <c r="G16" s="53" t="str">
        <f>IF($E16="","",AVERAGE(VLOOKUP($E16,Lists!$K$1:$S$6,9,0),(VLOOKUP($F16,Lists!$L$1:$S$6,8,0))))</f>
        <v/>
      </c>
      <c r="H16" s="52"/>
      <c r="I16" s="52"/>
      <c r="J16" s="52"/>
      <c r="K16" s="52"/>
      <c r="L16" s="52"/>
      <c r="M16" s="52"/>
      <c r="N16" s="53" t="str">
        <f>IF($H16="","",(AVERAGE(VLOOKUP($H16,Lists!$M$1:$S$6,7,0),VLOOKUP($I16,Lists!$M$1:$S$6,7,0),VLOOKUP($J16,Lists!$M$1:$S$6,7,0),VLOOKUP($K16,Lists!$M$1:$S$6,7,0),VLOOKUP($L16,Lists!$R$1:$S$6,2,0),VLOOKUP($M16,Lists!$Q$1:$S$6,3,0))))</f>
        <v/>
      </c>
      <c r="O16" s="48" t="str">
        <f t="shared" si="1"/>
        <v/>
      </c>
      <c r="P16" s="45"/>
      <c r="Q16" s="64"/>
      <c r="R16" s="64"/>
    </row>
    <row r="17" spans="1:18" ht="14.25" customHeight="1" x14ac:dyDescent="0.25">
      <c r="A17" s="63">
        <f t="shared" si="0"/>
        <v>14</v>
      </c>
      <c r="B17" s="45"/>
      <c r="C17" s="45"/>
      <c r="D17" s="46"/>
      <c r="E17" s="52"/>
      <c r="F17" s="52"/>
      <c r="G17" s="53" t="str">
        <f>IF($E17="","",AVERAGE(VLOOKUP($E17,Lists!$K$1:$S$6,9,0),(VLOOKUP($F17,Lists!$L$1:$S$6,8,0))))</f>
        <v/>
      </c>
      <c r="H17" s="52"/>
      <c r="I17" s="52"/>
      <c r="J17" s="52"/>
      <c r="K17" s="52"/>
      <c r="L17" s="52"/>
      <c r="M17" s="52"/>
      <c r="N17" s="53" t="str">
        <f>IF($H17="","",(AVERAGE(VLOOKUP($H17,Lists!$M$1:$S$6,7,0),VLOOKUP($I17,Lists!$M$1:$S$6,7,0),VLOOKUP($J17,Lists!$M$1:$S$6,7,0),VLOOKUP($K17,Lists!$M$1:$S$6,7,0),VLOOKUP($L17,Lists!$R$1:$S$6,2,0),VLOOKUP($M17,Lists!$Q$1:$S$6,3,0))))</f>
        <v/>
      </c>
      <c r="O17" s="48" t="str">
        <f t="shared" si="1"/>
        <v/>
      </c>
      <c r="P17" s="45"/>
      <c r="Q17" s="64"/>
      <c r="R17" s="64"/>
    </row>
    <row r="18" spans="1:18" ht="14.25" customHeight="1" x14ac:dyDescent="0.25">
      <c r="A18" s="63">
        <f t="shared" si="0"/>
        <v>15</v>
      </c>
      <c r="B18" s="45"/>
      <c r="C18" s="45"/>
      <c r="D18" s="46"/>
      <c r="E18" s="52"/>
      <c r="F18" s="52"/>
      <c r="G18" s="53" t="str">
        <f>IF($E18="","",AVERAGE(VLOOKUP($E18,Lists!$K$1:$S$6,9,0),(VLOOKUP($F18,Lists!$L$1:$S$6,8,0))))</f>
        <v/>
      </c>
      <c r="H18" s="52"/>
      <c r="I18" s="52"/>
      <c r="J18" s="52"/>
      <c r="K18" s="52"/>
      <c r="L18" s="52"/>
      <c r="M18" s="52"/>
      <c r="N18" s="53" t="str">
        <f>IF($H18="","",(AVERAGE(VLOOKUP($H18,Lists!$M$1:$S$6,7,0),VLOOKUP($I18,Lists!$M$1:$S$6,7,0),VLOOKUP($J18,Lists!$M$1:$S$6,7,0),VLOOKUP($K18,Lists!$M$1:$S$6,7,0),VLOOKUP($L18,Lists!$R$1:$S$6,2,0),VLOOKUP($M18,Lists!$Q$1:$S$6,3,0))))</f>
        <v/>
      </c>
      <c r="O18" s="48" t="str">
        <f t="shared" si="1"/>
        <v/>
      </c>
      <c r="P18" s="45"/>
      <c r="Q18" s="64"/>
      <c r="R18" s="64"/>
    </row>
    <row r="19" spans="1:18" ht="14.25" customHeight="1" x14ac:dyDescent="0.25">
      <c r="A19" s="63">
        <f t="shared" si="0"/>
        <v>16</v>
      </c>
      <c r="B19" s="45"/>
      <c r="C19" s="45"/>
      <c r="D19" s="46"/>
      <c r="E19" s="52"/>
      <c r="F19" s="52"/>
      <c r="G19" s="53" t="str">
        <f>IF($E19="","",AVERAGE(VLOOKUP($E19,Lists!$K$1:$S$6,9,0),(VLOOKUP($F19,Lists!$L$1:$S$6,8,0))))</f>
        <v/>
      </c>
      <c r="H19" s="52"/>
      <c r="I19" s="52"/>
      <c r="J19" s="52"/>
      <c r="K19" s="52"/>
      <c r="L19" s="52"/>
      <c r="M19" s="52"/>
      <c r="N19" s="53" t="str">
        <f>IF($H19="","",(AVERAGE(VLOOKUP($H19,Lists!$M$1:$S$6,7,0),VLOOKUP($I19,Lists!$M$1:$S$6,7,0),VLOOKUP($J19,Lists!$M$1:$S$6,7,0),VLOOKUP($K19,Lists!$M$1:$S$6,7,0),VLOOKUP($L19,Lists!$R$1:$S$6,2,0),VLOOKUP($M19,Lists!$Q$1:$S$6,3,0))))</f>
        <v/>
      </c>
      <c r="O19" s="48" t="str">
        <f t="shared" si="1"/>
        <v/>
      </c>
      <c r="P19" s="45"/>
      <c r="Q19" s="64"/>
      <c r="R19" s="64"/>
    </row>
    <row r="20" spans="1:18" ht="14.25" customHeight="1" x14ac:dyDescent="0.25">
      <c r="A20" s="63">
        <f t="shared" si="0"/>
        <v>17</v>
      </c>
      <c r="B20" s="45"/>
      <c r="C20" s="45"/>
      <c r="D20" s="46"/>
      <c r="E20" s="52"/>
      <c r="F20" s="52"/>
      <c r="G20" s="53" t="str">
        <f>IF($E20="","",AVERAGE(VLOOKUP($E20,Lists!$K$1:$S$6,9,0),(VLOOKUP($F20,Lists!$L$1:$S$6,8,0))))</f>
        <v/>
      </c>
      <c r="H20" s="52"/>
      <c r="I20" s="52"/>
      <c r="J20" s="52"/>
      <c r="K20" s="52"/>
      <c r="L20" s="52"/>
      <c r="M20" s="52"/>
      <c r="N20" s="53" t="str">
        <f>IF($H20="","",(AVERAGE(VLOOKUP($H20,Lists!$M$1:$S$6,7,0),VLOOKUP($I20,Lists!$M$1:$S$6,7,0),VLOOKUP($J20,Lists!$M$1:$S$6,7,0),VLOOKUP($K20,Lists!$M$1:$S$6,7,0),VLOOKUP($L20,Lists!$R$1:$S$6,2,0),VLOOKUP($M20,Lists!$Q$1:$S$6,3,0))))</f>
        <v/>
      </c>
      <c r="O20" s="48" t="str">
        <f t="shared" si="1"/>
        <v/>
      </c>
      <c r="P20" s="45"/>
      <c r="Q20" s="64"/>
      <c r="R20" s="64"/>
    </row>
    <row r="21" spans="1:18" ht="14.25" customHeight="1" x14ac:dyDescent="0.25">
      <c r="A21" s="63">
        <f t="shared" si="0"/>
        <v>18</v>
      </c>
      <c r="B21" s="45"/>
      <c r="C21" s="45"/>
      <c r="D21" s="46"/>
      <c r="E21" s="52"/>
      <c r="F21" s="52"/>
      <c r="G21" s="53" t="str">
        <f>IF($E21="","",AVERAGE(VLOOKUP($E21,Lists!$K$1:$S$6,9,0),(VLOOKUP($F21,Lists!$L$1:$S$6,8,0))))</f>
        <v/>
      </c>
      <c r="H21" s="52"/>
      <c r="I21" s="52"/>
      <c r="J21" s="52"/>
      <c r="K21" s="52"/>
      <c r="L21" s="52"/>
      <c r="M21" s="52"/>
      <c r="N21" s="53" t="str">
        <f>IF($H21="","",(AVERAGE(VLOOKUP($H21,Lists!$M$1:$S$6,7,0),VLOOKUP($I21,Lists!$M$1:$S$6,7,0),VLOOKUP($J21,Lists!$M$1:$S$6,7,0),VLOOKUP($K21,Lists!$M$1:$S$6,7,0),VLOOKUP($L21,Lists!$R$1:$S$6,2,0),VLOOKUP($M21,Lists!$Q$1:$S$6,3,0))))</f>
        <v/>
      </c>
      <c r="O21" s="48" t="str">
        <f t="shared" si="1"/>
        <v/>
      </c>
      <c r="P21" s="45"/>
      <c r="Q21" s="64"/>
      <c r="R21" s="64"/>
    </row>
    <row r="22" spans="1:18" ht="14.25" customHeight="1" x14ac:dyDescent="0.25">
      <c r="A22" s="63">
        <f t="shared" si="0"/>
        <v>19</v>
      </c>
      <c r="B22" s="45"/>
      <c r="C22" s="45"/>
      <c r="D22" s="46"/>
      <c r="E22" s="52"/>
      <c r="F22" s="52"/>
      <c r="G22" s="53" t="str">
        <f>IF($E22="","",AVERAGE(VLOOKUP($E22,Lists!$K$1:$S$6,9,0),(VLOOKUP($F22,Lists!$L$1:$S$6,8,0))))</f>
        <v/>
      </c>
      <c r="H22" s="52"/>
      <c r="I22" s="52"/>
      <c r="J22" s="52"/>
      <c r="K22" s="52"/>
      <c r="L22" s="52"/>
      <c r="M22" s="52"/>
      <c r="N22" s="53" t="str">
        <f>IF($H22="","",(AVERAGE(VLOOKUP($H22,Lists!$M$1:$S$6,7,0),VLOOKUP($I22,Lists!$M$1:$S$6,7,0),VLOOKUP($J22,Lists!$M$1:$S$6,7,0),VLOOKUP($K22,Lists!$M$1:$S$6,7,0),VLOOKUP($L22,Lists!$R$1:$S$6,2,0),VLOOKUP($M22,Lists!$Q$1:$S$6,3,0))))</f>
        <v/>
      </c>
      <c r="O22" s="48" t="str">
        <f t="shared" si="1"/>
        <v/>
      </c>
      <c r="P22" s="45"/>
      <c r="Q22" s="64"/>
      <c r="R22" s="64"/>
    </row>
    <row r="23" spans="1:18" ht="14.25" customHeight="1" x14ac:dyDescent="0.25">
      <c r="A23" s="63">
        <f t="shared" si="0"/>
        <v>20</v>
      </c>
      <c r="B23" s="45"/>
      <c r="C23" s="45"/>
      <c r="D23" s="46"/>
      <c r="E23" s="52"/>
      <c r="F23" s="52"/>
      <c r="G23" s="53" t="str">
        <f>IF($E23="","",AVERAGE(VLOOKUP($E23,Lists!$K$1:$S$6,9,0),(VLOOKUP($F23,Lists!$L$1:$S$6,8,0))))</f>
        <v/>
      </c>
      <c r="H23" s="52"/>
      <c r="I23" s="52"/>
      <c r="J23" s="52"/>
      <c r="K23" s="52"/>
      <c r="L23" s="52"/>
      <c r="M23" s="52"/>
      <c r="N23" s="53" t="str">
        <f>IF($H23="","",(AVERAGE(VLOOKUP($H23,Lists!$M$1:$S$6,7,0),VLOOKUP($I23,Lists!$M$1:$S$6,7,0),VLOOKUP($J23,Lists!$M$1:$S$6,7,0),VLOOKUP($K23,Lists!$M$1:$S$6,7,0),VLOOKUP($L23,Lists!$R$1:$S$6,2,0),VLOOKUP($M23,Lists!$Q$1:$S$6,3,0))))</f>
        <v/>
      </c>
      <c r="O23" s="48" t="str">
        <f t="shared" si="1"/>
        <v/>
      </c>
      <c r="P23" s="45"/>
      <c r="Q23" s="64"/>
      <c r="R23" s="64"/>
    </row>
    <row r="24" spans="1:18" ht="14.25" customHeight="1" x14ac:dyDescent="0.25">
      <c r="A24" s="63">
        <f t="shared" si="0"/>
        <v>21</v>
      </c>
      <c r="B24" s="45"/>
      <c r="C24" s="45"/>
      <c r="D24" s="46"/>
      <c r="E24" s="52"/>
      <c r="F24" s="52"/>
      <c r="G24" s="53" t="str">
        <f>IF($E24="","",AVERAGE(VLOOKUP($E24,Lists!$K$1:$S$6,9,0),(VLOOKUP($F24,Lists!$L$1:$S$6,8,0))))</f>
        <v/>
      </c>
      <c r="H24" s="52"/>
      <c r="I24" s="52"/>
      <c r="J24" s="52"/>
      <c r="K24" s="52"/>
      <c r="L24" s="52"/>
      <c r="M24" s="52"/>
      <c r="N24" s="53" t="str">
        <f>IF($H24="","",(AVERAGE(VLOOKUP($H24,Lists!$M$1:$S$6,7,0),VLOOKUP($I24,Lists!$M$1:$S$6,7,0),VLOOKUP($J24,Lists!$M$1:$S$6,7,0),VLOOKUP($K24,Lists!$M$1:$S$6,7,0),VLOOKUP($L24,Lists!$R$1:$S$6,2,0),VLOOKUP($M24,Lists!$Q$1:$S$6,3,0))))</f>
        <v/>
      </c>
      <c r="O24" s="48" t="str">
        <f t="shared" si="1"/>
        <v/>
      </c>
      <c r="P24" s="45"/>
      <c r="Q24" s="64"/>
      <c r="R24" s="64"/>
    </row>
    <row r="25" spans="1:18" ht="14.25" customHeight="1" x14ac:dyDescent="0.25">
      <c r="A25" s="63">
        <f t="shared" si="0"/>
        <v>22</v>
      </c>
      <c r="B25" s="45"/>
      <c r="C25" s="45"/>
      <c r="D25" s="46"/>
      <c r="E25" s="52"/>
      <c r="F25" s="52"/>
      <c r="G25" s="53" t="str">
        <f>IF($E25="","",AVERAGE(VLOOKUP($E25,Lists!$K$1:$S$6,9,0),(VLOOKUP($F25,Lists!$L$1:$S$6,8,0))))</f>
        <v/>
      </c>
      <c r="H25" s="52"/>
      <c r="I25" s="52"/>
      <c r="J25" s="52"/>
      <c r="K25" s="52"/>
      <c r="L25" s="52"/>
      <c r="M25" s="52"/>
      <c r="N25" s="53" t="str">
        <f>IF($H25="","",(AVERAGE(VLOOKUP($H25,Lists!$M$1:$S$6,7,0),VLOOKUP($I25,Lists!$M$1:$S$6,7,0),VLOOKUP($J25,Lists!$M$1:$S$6,7,0),VLOOKUP($K25,Lists!$M$1:$S$6,7,0),VLOOKUP($L25,Lists!$R$1:$S$6,2,0),VLOOKUP($M25,Lists!$Q$1:$S$6,3,0))))</f>
        <v/>
      </c>
      <c r="O25" s="48" t="str">
        <f t="shared" si="1"/>
        <v/>
      </c>
      <c r="P25" s="45"/>
      <c r="Q25" s="64"/>
      <c r="R25" s="64"/>
    </row>
    <row r="26" spans="1:18" ht="14.25" customHeight="1" x14ac:dyDescent="0.25">
      <c r="A26" s="63">
        <f t="shared" si="0"/>
        <v>23</v>
      </c>
      <c r="B26" s="45"/>
      <c r="C26" s="45"/>
      <c r="D26" s="46"/>
      <c r="E26" s="52"/>
      <c r="F26" s="52"/>
      <c r="G26" s="53" t="str">
        <f>IF($E26="","",AVERAGE(VLOOKUP($E26,Lists!$K$1:$S$6,9,0),(VLOOKUP($F26,Lists!$L$1:$S$6,8,0))))</f>
        <v/>
      </c>
      <c r="H26" s="52"/>
      <c r="I26" s="52"/>
      <c r="J26" s="52"/>
      <c r="K26" s="52"/>
      <c r="L26" s="52"/>
      <c r="M26" s="52"/>
      <c r="N26" s="53" t="str">
        <f>IF($H26="","",(AVERAGE(VLOOKUP($H26,Lists!$M$1:$S$6,7,0),VLOOKUP($I26,Lists!$M$1:$S$6,7,0),VLOOKUP($J26,Lists!$M$1:$S$6,7,0),VLOOKUP($K26,Lists!$M$1:$S$6,7,0),VLOOKUP($L26,Lists!$R$1:$S$6,2,0),VLOOKUP($M26,Lists!$Q$1:$S$6,3,0))))</f>
        <v/>
      </c>
      <c r="O26" s="48" t="str">
        <f t="shared" si="1"/>
        <v/>
      </c>
      <c r="P26" s="45"/>
      <c r="Q26" s="64"/>
      <c r="R26" s="64"/>
    </row>
    <row r="27" spans="1:18" ht="14.25" customHeight="1" x14ac:dyDescent="0.25">
      <c r="A27" s="63">
        <f t="shared" si="0"/>
        <v>24</v>
      </c>
      <c r="B27" s="45"/>
      <c r="C27" s="45"/>
      <c r="D27" s="46"/>
      <c r="E27" s="52"/>
      <c r="F27" s="52"/>
      <c r="G27" s="53" t="str">
        <f>IF($E27="","",AVERAGE(VLOOKUP($E27,Lists!$K$1:$S$6,9,0),(VLOOKUP($F27,Lists!$L$1:$S$6,8,0))))</f>
        <v/>
      </c>
      <c r="H27" s="52"/>
      <c r="I27" s="52"/>
      <c r="J27" s="52"/>
      <c r="K27" s="52"/>
      <c r="L27" s="52"/>
      <c r="M27" s="52"/>
      <c r="N27" s="53" t="str">
        <f>IF($H27="","",(AVERAGE(VLOOKUP($H27,Lists!$M$1:$S$6,7,0),VLOOKUP($I27,Lists!$M$1:$S$6,7,0),VLOOKUP($J27,Lists!$M$1:$S$6,7,0),VLOOKUP($K27,Lists!$M$1:$S$6,7,0),VLOOKUP($L27,Lists!$R$1:$S$6,2,0),VLOOKUP($M27,Lists!$Q$1:$S$6,3,0))))</f>
        <v/>
      </c>
      <c r="O27" s="48" t="str">
        <f t="shared" si="1"/>
        <v/>
      </c>
      <c r="P27" s="45"/>
      <c r="Q27" s="64"/>
      <c r="R27" s="64"/>
    </row>
    <row r="28" spans="1:18" ht="14.25" customHeight="1" x14ac:dyDescent="0.25">
      <c r="A28" s="63">
        <f t="shared" si="0"/>
        <v>25</v>
      </c>
      <c r="B28" s="45"/>
      <c r="C28" s="45"/>
      <c r="D28" s="46"/>
      <c r="E28" s="52"/>
      <c r="F28" s="52"/>
      <c r="G28" s="53" t="str">
        <f>IF($E28="","",AVERAGE(VLOOKUP($E28,Lists!$K$1:$S$6,9,0),(VLOOKUP($F28,Lists!$L$1:$S$6,8,0))))</f>
        <v/>
      </c>
      <c r="H28" s="52"/>
      <c r="I28" s="52"/>
      <c r="J28" s="52"/>
      <c r="K28" s="52"/>
      <c r="L28" s="52"/>
      <c r="M28" s="52"/>
      <c r="N28" s="53" t="str">
        <f>IF($H28="","",(AVERAGE(VLOOKUP($H28,Lists!$M$1:$S$6,7,0),VLOOKUP($I28,Lists!$M$1:$S$6,7,0),VLOOKUP($J28,Lists!$M$1:$S$6,7,0),VLOOKUP($K28,Lists!$M$1:$S$6,7,0),VLOOKUP($L28,Lists!$R$1:$S$6,2,0),VLOOKUP($M28,Lists!$Q$1:$S$6,3,0))))</f>
        <v/>
      </c>
      <c r="O28" s="48" t="str">
        <f t="shared" si="1"/>
        <v/>
      </c>
      <c r="P28" s="45"/>
      <c r="Q28" s="64"/>
      <c r="R28" s="64"/>
    </row>
    <row r="29" spans="1:18" ht="14.25" customHeight="1" x14ac:dyDescent="0.25">
      <c r="A29" s="63">
        <f t="shared" si="0"/>
        <v>26</v>
      </c>
      <c r="B29" s="45"/>
      <c r="C29" s="45"/>
      <c r="D29" s="46"/>
      <c r="E29" s="52"/>
      <c r="F29" s="52"/>
      <c r="G29" s="53" t="str">
        <f>IF($E29="","",AVERAGE(VLOOKUP($E29,Lists!$K$1:$S$6,9,0),(VLOOKUP($F29,Lists!$L$1:$S$6,8,0))))</f>
        <v/>
      </c>
      <c r="H29" s="52"/>
      <c r="I29" s="52"/>
      <c r="J29" s="52"/>
      <c r="K29" s="52"/>
      <c r="L29" s="52"/>
      <c r="M29" s="52"/>
      <c r="N29" s="53" t="str">
        <f>IF($H29="","",(AVERAGE(VLOOKUP($H29,Lists!$M$1:$S$6,7,0),VLOOKUP($I29,Lists!$M$1:$S$6,7,0),VLOOKUP($J29,Lists!$M$1:$S$6,7,0),VLOOKUP($K29,Lists!$M$1:$S$6,7,0),VLOOKUP($L29,Lists!$R$1:$S$6,2,0),VLOOKUP($M29,Lists!$Q$1:$S$6,3,0))))</f>
        <v/>
      </c>
      <c r="O29" s="48" t="str">
        <f t="shared" si="1"/>
        <v/>
      </c>
      <c r="P29" s="45"/>
      <c r="Q29" s="64"/>
      <c r="R29" s="64"/>
    </row>
    <row r="30" spans="1:18" ht="14.25" customHeight="1" x14ac:dyDescent="0.25">
      <c r="A30" s="63">
        <f t="shared" si="0"/>
        <v>27</v>
      </c>
      <c r="B30" s="45"/>
      <c r="C30" s="45"/>
      <c r="D30" s="46"/>
      <c r="E30" s="52"/>
      <c r="F30" s="52"/>
      <c r="G30" s="53" t="str">
        <f>IF($E30="","",AVERAGE(VLOOKUP($E30,Lists!$K$1:$S$6,9,0),(VLOOKUP($F30,Lists!$L$1:$S$6,8,0))))</f>
        <v/>
      </c>
      <c r="H30" s="52"/>
      <c r="I30" s="52"/>
      <c r="J30" s="52"/>
      <c r="K30" s="52"/>
      <c r="L30" s="52"/>
      <c r="M30" s="52"/>
      <c r="N30" s="53" t="str">
        <f>IF($H30="","",(AVERAGE(VLOOKUP($H30,Lists!$M$1:$S$6,7,0),VLOOKUP($I30,Lists!$M$1:$S$6,7,0),VLOOKUP($J30,Lists!$M$1:$S$6,7,0),VLOOKUP($K30,Lists!$M$1:$S$6,7,0),VLOOKUP($L30,Lists!$R$1:$S$6,2,0),VLOOKUP($M30,Lists!$Q$1:$S$6,3,0))))</f>
        <v/>
      </c>
      <c r="O30" s="48" t="str">
        <f t="shared" si="1"/>
        <v/>
      </c>
      <c r="P30" s="45"/>
      <c r="Q30" s="64"/>
      <c r="R30" s="64"/>
    </row>
    <row r="31" spans="1:18" ht="14.25" customHeight="1" x14ac:dyDescent="0.25">
      <c r="A31" s="63">
        <f t="shared" si="0"/>
        <v>28</v>
      </c>
      <c r="B31" s="45"/>
      <c r="C31" s="45"/>
      <c r="D31" s="46"/>
      <c r="E31" s="52"/>
      <c r="F31" s="52"/>
      <c r="G31" s="53" t="str">
        <f>IF($E31="","",AVERAGE(VLOOKUP($E31,Lists!$K$1:$S$6,9,0),(VLOOKUP($F31,Lists!$L$1:$S$6,8,0))))</f>
        <v/>
      </c>
      <c r="H31" s="52"/>
      <c r="I31" s="52"/>
      <c r="J31" s="52"/>
      <c r="K31" s="52"/>
      <c r="L31" s="52"/>
      <c r="M31" s="52"/>
      <c r="N31" s="53" t="str">
        <f>IF($H31="","",(AVERAGE(VLOOKUP($H31,Lists!$M$1:$S$6,7,0),VLOOKUP($I31,Lists!$M$1:$S$6,7,0),VLOOKUP($J31,Lists!$M$1:$S$6,7,0),VLOOKUP($K31,Lists!$M$1:$S$6,7,0),VLOOKUP($L31,Lists!$R$1:$S$6,2,0),VLOOKUP($M31,Lists!$Q$1:$S$6,3,0))))</f>
        <v/>
      </c>
      <c r="O31" s="48" t="str">
        <f t="shared" si="1"/>
        <v/>
      </c>
      <c r="P31" s="45"/>
      <c r="Q31" s="64"/>
      <c r="R31" s="64"/>
    </row>
    <row r="32" spans="1:18" ht="14.25" customHeight="1" x14ac:dyDescent="0.25">
      <c r="A32" s="63">
        <f t="shared" si="0"/>
        <v>29</v>
      </c>
      <c r="B32" s="45"/>
      <c r="C32" s="45"/>
      <c r="D32" s="46"/>
      <c r="E32" s="52"/>
      <c r="F32" s="52"/>
      <c r="G32" s="53" t="str">
        <f>IF($E32="","",AVERAGE(VLOOKUP($E32,Lists!$K$1:$S$6,9,0),(VLOOKUP($F32,Lists!$L$1:$S$6,8,0))))</f>
        <v/>
      </c>
      <c r="H32" s="52"/>
      <c r="I32" s="52"/>
      <c r="J32" s="52"/>
      <c r="K32" s="52"/>
      <c r="L32" s="52"/>
      <c r="M32" s="52"/>
      <c r="N32" s="53" t="str">
        <f>IF($H32="","",(AVERAGE(VLOOKUP($H32,Lists!$M$1:$S$6,7,0),VLOOKUP($I32,Lists!$M$1:$S$6,7,0),VLOOKUP($J32,Lists!$M$1:$S$6,7,0),VLOOKUP($K32,Lists!$M$1:$S$6,7,0),VLOOKUP($L32,Lists!$R$1:$S$6,2,0),VLOOKUP($M32,Lists!$Q$1:$S$6,3,0))))</f>
        <v/>
      </c>
      <c r="O32" s="48" t="str">
        <f t="shared" si="1"/>
        <v/>
      </c>
      <c r="P32" s="45"/>
      <c r="Q32" s="64"/>
      <c r="R32" s="64"/>
    </row>
    <row r="33" spans="1:18" ht="14.25" customHeight="1" x14ac:dyDescent="0.25">
      <c r="A33" s="63">
        <f t="shared" si="0"/>
        <v>30</v>
      </c>
      <c r="B33" s="45"/>
      <c r="C33" s="45"/>
      <c r="D33" s="46"/>
      <c r="E33" s="52"/>
      <c r="F33" s="52"/>
      <c r="G33" s="53" t="str">
        <f>IF($E33="","",AVERAGE(VLOOKUP($E33,Lists!$K$1:$S$6,9,0),(VLOOKUP($F33,Lists!$L$1:$S$6,8,0))))</f>
        <v/>
      </c>
      <c r="H33" s="52"/>
      <c r="I33" s="52"/>
      <c r="J33" s="52"/>
      <c r="K33" s="52"/>
      <c r="L33" s="52"/>
      <c r="M33" s="52"/>
      <c r="N33" s="53" t="str">
        <f>IF($H33="","",(AVERAGE(VLOOKUP($H33,Lists!$M$1:$S$6,7,0),VLOOKUP($I33,Lists!$M$1:$S$6,7,0),VLOOKUP($J33,Lists!$M$1:$S$6,7,0),VLOOKUP($K33,Lists!$M$1:$S$6,7,0),VLOOKUP($L33,Lists!$R$1:$S$6,2,0),VLOOKUP($M33,Lists!$Q$1:$S$6,3,0))))</f>
        <v/>
      </c>
      <c r="O33" s="48" t="str">
        <f t="shared" si="1"/>
        <v/>
      </c>
      <c r="P33" s="45"/>
      <c r="Q33" s="64"/>
      <c r="R33" s="64"/>
    </row>
    <row r="34" spans="1:18" ht="14.25" customHeight="1" x14ac:dyDescent="0.25">
      <c r="A34" s="63">
        <f t="shared" si="0"/>
        <v>31</v>
      </c>
      <c r="B34" s="45"/>
      <c r="C34" s="45"/>
      <c r="D34" s="46"/>
      <c r="E34" s="52"/>
      <c r="F34" s="52"/>
      <c r="G34" s="53" t="str">
        <f>IF($E34="","",AVERAGE(VLOOKUP($E34,Lists!$K$1:$S$6,9,0),(VLOOKUP($F34,Lists!$L$1:$S$6,8,0))))</f>
        <v/>
      </c>
      <c r="H34" s="52"/>
      <c r="I34" s="52"/>
      <c r="J34" s="52"/>
      <c r="K34" s="52"/>
      <c r="L34" s="52"/>
      <c r="M34" s="52"/>
      <c r="N34" s="53" t="str">
        <f>IF($H34="","",(AVERAGE(VLOOKUP($H34,Lists!$M$1:$S$6,7,0),VLOOKUP($I34,Lists!$M$1:$S$6,7,0),VLOOKUP($J34,Lists!$M$1:$S$6,7,0),VLOOKUP($K34,Lists!$M$1:$S$6,7,0),VLOOKUP($L34,Lists!$R$1:$S$6,2,0),VLOOKUP($M34,Lists!$Q$1:$S$6,3,0))))</f>
        <v/>
      </c>
      <c r="O34" s="48" t="str">
        <f t="shared" si="1"/>
        <v/>
      </c>
      <c r="P34" s="45"/>
      <c r="Q34" s="64"/>
      <c r="R34" s="64"/>
    </row>
    <row r="35" spans="1:18" ht="14.25" customHeight="1" x14ac:dyDescent="0.25">
      <c r="A35" s="63">
        <f t="shared" si="0"/>
        <v>32</v>
      </c>
      <c r="B35" s="45"/>
      <c r="C35" s="45"/>
      <c r="D35" s="46"/>
      <c r="E35" s="52"/>
      <c r="F35" s="52"/>
      <c r="G35" s="53" t="str">
        <f>IF($E35="","",AVERAGE(VLOOKUP($E35,Lists!$K$1:$S$6,9,0),(VLOOKUP($F35,Lists!$L$1:$S$6,8,0))))</f>
        <v/>
      </c>
      <c r="H35" s="52"/>
      <c r="I35" s="52"/>
      <c r="J35" s="52"/>
      <c r="K35" s="52"/>
      <c r="L35" s="52"/>
      <c r="M35" s="52"/>
      <c r="N35" s="53" t="str">
        <f>IF($H35="","",(AVERAGE(VLOOKUP($H35,Lists!$M$1:$S$6,7,0),VLOOKUP($I35,Lists!$M$1:$S$6,7,0),VLOOKUP($J35,Lists!$M$1:$S$6,7,0),VLOOKUP($K35,Lists!$M$1:$S$6,7,0),VLOOKUP($L35,Lists!$R$1:$S$6,2,0),VLOOKUP($M35,Lists!$Q$1:$S$6,3,0))))</f>
        <v/>
      </c>
      <c r="O35" s="48" t="str">
        <f t="shared" si="1"/>
        <v/>
      </c>
      <c r="P35" s="45"/>
      <c r="Q35" s="64"/>
      <c r="R35" s="64"/>
    </row>
    <row r="36" spans="1:18" ht="14.25" customHeight="1" x14ac:dyDescent="0.25">
      <c r="A36" s="63">
        <f t="shared" si="0"/>
        <v>33</v>
      </c>
      <c r="B36" s="45"/>
      <c r="C36" s="45"/>
      <c r="D36" s="46"/>
      <c r="E36" s="52"/>
      <c r="F36" s="52"/>
      <c r="G36" s="53" t="str">
        <f>IF($E36="","",AVERAGE(VLOOKUP($E36,Lists!$K$1:$S$6,9,0),(VLOOKUP($F36,Lists!$L$1:$S$6,8,0))))</f>
        <v/>
      </c>
      <c r="H36" s="52"/>
      <c r="I36" s="52"/>
      <c r="J36" s="52"/>
      <c r="K36" s="52"/>
      <c r="L36" s="52"/>
      <c r="M36" s="52"/>
      <c r="N36" s="53" t="str">
        <f>IF($H36="","",(AVERAGE(VLOOKUP($H36,Lists!$M$1:$S$6,7,0),VLOOKUP($I36,Lists!$M$1:$S$6,7,0),VLOOKUP($J36,Lists!$M$1:$S$6,7,0),VLOOKUP($K36,Lists!$M$1:$S$6,7,0),VLOOKUP($L36,Lists!$R$1:$S$6,2,0),VLOOKUP($M36,Lists!$Q$1:$S$6,3,0))))</f>
        <v/>
      </c>
      <c r="O36" s="48" t="str">
        <f t="shared" si="1"/>
        <v/>
      </c>
      <c r="P36" s="45"/>
      <c r="Q36" s="64"/>
      <c r="R36" s="64"/>
    </row>
    <row r="37" spans="1:18" ht="14.25" customHeight="1" x14ac:dyDescent="0.25">
      <c r="A37" s="63">
        <f t="shared" si="0"/>
        <v>34</v>
      </c>
      <c r="B37" s="45"/>
      <c r="C37" s="45"/>
      <c r="D37" s="46"/>
      <c r="E37" s="52"/>
      <c r="F37" s="52"/>
      <c r="G37" s="53" t="str">
        <f>IF($E37="","",AVERAGE(VLOOKUP($E37,Lists!$K$1:$S$6,9,0),(VLOOKUP($F37,Lists!$L$1:$S$6,8,0))))</f>
        <v/>
      </c>
      <c r="H37" s="52"/>
      <c r="I37" s="52"/>
      <c r="J37" s="52"/>
      <c r="K37" s="52"/>
      <c r="L37" s="52"/>
      <c r="M37" s="52"/>
      <c r="N37" s="53" t="str">
        <f>IF($H37="","",(AVERAGE(VLOOKUP($H37,Lists!$M$1:$S$6,7,0),VLOOKUP($I37,Lists!$M$1:$S$6,7,0),VLOOKUP($J37,Lists!$M$1:$S$6,7,0),VLOOKUP($K37,Lists!$M$1:$S$6,7,0),VLOOKUP($L37,Lists!$R$1:$S$6,2,0),VLOOKUP($M37,Lists!$Q$1:$S$6,3,0))))</f>
        <v/>
      </c>
      <c r="O37" s="48" t="str">
        <f t="shared" si="1"/>
        <v/>
      </c>
      <c r="P37" s="45"/>
      <c r="Q37" s="64"/>
      <c r="R37" s="64"/>
    </row>
    <row r="38" spans="1:18" ht="14.25" customHeight="1" x14ac:dyDescent="0.25">
      <c r="A38" s="63">
        <f t="shared" si="0"/>
        <v>35</v>
      </c>
      <c r="B38" s="45"/>
      <c r="C38" s="45"/>
      <c r="D38" s="46"/>
      <c r="E38" s="52"/>
      <c r="F38" s="52"/>
      <c r="G38" s="53" t="str">
        <f>IF($E38="","",AVERAGE(VLOOKUP($E38,Lists!$K$1:$S$6,9,0),(VLOOKUP($F38,Lists!$L$1:$S$6,8,0))))</f>
        <v/>
      </c>
      <c r="H38" s="52"/>
      <c r="I38" s="52"/>
      <c r="J38" s="52"/>
      <c r="K38" s="52"/>
      <c r="L38" s="52"/>
      <c r="M38" s="52"/>
      <c r="N38" s="53" t="str">
        <f>IF($H38="","",(AVERAGE(VLOOKUP($H38,Lists!$M$1:$S$6,7,0),VLOOKUP($I38,Lists!$M$1:$S$6,7,0),VLOOKUP($J38,Lists!$M$1:$S$6,7,0),VLOOKUP($K38,Lists!$M$1:$S$6,7,0),VLOOKUP($L38,Lists!$R$1:$S$6,2,0),VLOOKUP($M38,Lists!$Q$1:$S$6,3,0))))</f>
        <v/>
      </c>
      <c r="O38" s="48" t="str">
        <f t="shared" si="1"/>
        <v/>
      </c>
      <c r="P38" s="45"/>
      <c r="Q38" s="64"/>
      <c r="R38" s="64"/>
    </row>
    <row r="39" spans="1:18" ht="14.25" customHeight="1" x14ac:dyDescent="0.25">
      <c r="A39" s="63">
        <f t="shared" si="0"/>
        <v>36</v>
      </c>
      <c r="B39" s="45"/>
      <c r="C39" s="45"/>
      <c r="D39" s="46"/>
      <c r="E39" s="52"/>
      <c r="F39" s="52"/>
      <c r="G39" s="53" t="str">
        <f>IF($E39="","",AVERAGE(VLOOKUP($E39,Lists!$K$1:$S$6,9,0),(VLOOKUP($F39,Lists!$L$1:$S$6,8,0))))</f>
        <v/>
      </c>
      <c r="H39" s="52"/>
      <c r="I39" s="52"/>
      <c r="J39" s="52"/>
      <c r="K39" s="52"/>
      <c r="L39" s="52"/>
      <c r="M39" s="52"/>
      <c r="N39" s="53" t="str">
        <f>IF($H39="","",(AVERAGE(VLOOKUP($H39,Lists!$M$1:$S$6,7,0),VLOOKUP($I39,Lists!$M$1:$S$6,7,0),VLOOKUP($J39,Lists!$M$1:$S$6,7,0),VLOOKUP($K39,Lists!$M$1:$S$6,7,0),VLOOKUP($L39,Lists!$R$1:$S$6,2,0),VLOOKUP($M39,Lists!$Q$1:$S$6,3,0))))</f>
        <v/>
      </c>
      <c r="O39" s="48" t="str">
        <f t="shared" si="1"/>
        <v/>
      </c>
      <c r="P39" s="45"/>
      <c r="Q39" s="64"/>
      <c r="R39" s="64"/>
    </row>
    <row r="40" spans="1:18" ht="14.25" customHeight="1" x14ac:dyDescent="0.25">
      <c r="A40" s="63">
        <f t="shared" si="0"/>
        <v>37</v>
      </c>
      <c r="B40" s="45"/>
      <c r="C40" s="45"/>
      <c r="D40" s="46"/>
      <c r="E40" s="52"/>
      <c r="F40" s="52"/>
      <c r="G40" s="53" t="str">
        <f>IF($E40="","",AVERAGE(VLOOKUP($E40,Lists!$K$1:$S$6,9,0),(VLOOKUP($F40,Lists!$L$1:$S$6,8,0))))</f>
        <v/>
      </c>
      <c r="H40" s="52"/>
      <c r="I40" s="52"/>
      <c r="J40" s="52"/>
      <c r="K40" s="52"/>
      <c r="L40" s="52"/>
      <c r="M40" s="52"/>
      <c r="N40" s="53" t="str">
        <f>IF($H40="","",(AVERAGE(VLOOKUP($H40,Lists!$M$1:$S$6,7,0),VLOOKUP($I40,Lists!$M$1:$S$6,7,0),VLOOKUP($J40,Lists!$M$1:$S$6,7,0),VLOOKUP($K40,Lists!$M$1:$S$6,7,0),VLOOKUP($L40,Lists!$R$1:$S$6,2,0),VLOOKUP($M40,Lists!$Q$1:$S$6,3,0))))</f>
        <v/>
      </c>
      <c r="O40" s="48" t="str">
        <f t="shared" si="1"/>
        <v/>
      </c>
      <c r="P40" s="45"/>
      <c r="Q40" s="64"/>
      <c r="R40" s="64"/>
    </row>
    <row r="41" spans="1:18" ht="14.25" customHeight="1" x14ac:dyDescent="0.25">
      <c r="A41" s="63">
        <f t="shared" si="0"/>
        <v>38</v>
      </c>
      <c r="B41" s="45"/>
      <c r="C41" s="45"/>
      <c r="D41" s="46"/>
      <c r="E41" s="52"/>
      <c r="F41" s="52"/>
      <c r="G41" s="53" t="str">
        <f>IF($E41="","",AVERAGE(VLOOKUP($E41,Lists!$K$1:$S$6,9,0),(VLOOKUP($F41,Lists!$L$1:$S$6,8,0))))</f>
        <v/>
      </c>
      <c r="H41" s="52"/>
      <c r="I41" s="52"/>
      <c r="J41" s="52"/>
      <c r="K41" s="52"/>
      <c r="L41" s="52"/>
      <c r="M41" s="52"/>
      <c r="N41" s="53" t="str">
        <f>IF($H41="","",(AVERAGE(VLOOKUP($H41,Lists!$M$1:$S$6,7,0),VLOOKUP($I41,Lists!$M$1:$S$6,7,0),VLOOKUP($J41,Lists!$M$1:$S$6,7,0),VLOOKUP($K41,Lists!$M$1:$S$6,7,0),VLOOKUP($L41,Lists!$R$1:$S$6,2,0),VLOOKUP($M41,Lists!$Q$1:$S$6,3,0))))</f>
        <v/>
      </c>
      <c r="O41" s="48" t="str">
        <f t="shared" si="1"/>
        <v/>
      </c>
      <c r="P41" s="45"/>
      <c r="Q41" s="64"/>
      <c r="R41" s="64"/>
    </row>
    <row r="42" spans="1:18" ht="14.25" customHeight="1" x14ac:dyDescent="0.25">
      <c r="A42" s="63">
        <f t="shared" si="0"/>
        <v>39</v>
      </c>
      <c r="B42" s="45"/>
      <c r="C42" s="45"/>
      <c r="D42" s="46"/>
      <c r="E42" s="52"/>
      <c r="F42" s="52"/>
      <c r="G42" s="53" t="str">
        <f>IF($E42="","",AVERAGE(VLOOKUP($E42,Lists!$K$1:$S$6,9,0),(VLOOKUP($F42,Lists!$L$1:$S$6,8,0))))</f>
        <v/>
      </c>
      <c r="H42" s="52"/>
      <c r="I42" s="52"/>
      <c r="J42" s="52"/>
      <c r="K42" s="52"/>
      <c r="L42" s="52"/>
      <c r="M42" s="52"/>
      <c r="N42" s="53" t="str">
        <f>IF($H42="","",(AVERAGE(VLOOKUP($H42,Lists!$M$1:$S$6,7,0),VLOOKUP($I42,Lists!$M$1:$S$6,7,0),VLOOKUP($J42,Lists!$M$1:$S$6,7,0),VLOOKUP($K42,Lists!$M$1:$S$6,7,0),VLOOKUP($L42,Lists!$R$1:$S$6,2,0),VLOOKUP($M42,Lists!$Q$1:$S$6,3,0))))</f>
        <v/>
      </c>
      <c r="O42" s="48" t="str">
        <f t="shared" si="1"/>
        <v/>
      </c>
      <c r="P42" s="45"/>
      <c r="Q42" s="64"/>
      <c r="R42" s="64"/>
    </row>
    <row r="43" spans="1:18" ht="14.25" customHeight="1" x14ac:dyDescent="0.25">
      <c r="A43" s="63">
        <f t="shared" si="0"/>
        <v>40</v>
      </c>
      <c r="B43" s="45"/>
      <c r="C43" s="45"/>
      <c r="D43" s="46"/>
      <c r="E43" s="52"/>
      <c r="F43" s="52"/>
      <c r="G43" s="53" t="str">
        <f>IF($E43="","",AVERAGE(VLOOKUP($E43,Lists!$K$1:$S$6,9,0),(VLOOKUP($F43,Lists!$L$1:$S$6,8,0))))</f>
        <v/>
      </c>
      <c r="H43" s="52"/>
      <c r="I43" s="52"/>
      <c r="J43" s="52"/>
      <c r="K43" s="52"/>
      <c r="L43" s="52"/>
      <c r="M43" s="52"/>
      <c r="N43" s="53" t="str">
        <f>IF($H43="","",(AVERAGE(VLOOKUP($H43,Lists!$M$1:$S$6,7,0),VLOOKUP($I43,Lists!$M$1:$S$6,7,0),VLOOKUP($J43,Lists!$M$1:$S$6,7,0),VLOOKUP($K43,Lists!$M$1:$S$6,7,0),VLOOKUP($L43,Lists!$R$1:$S$6,2,0),VLOOKUP($M43,Lists!$Q$1:$S$6,3,0))))</f>
        <v/>
      </c>
      <c r="O43" s="48" t="str">
        <f t="shared" si="1"/>
        <v/>
      </c>
      <c r="P43" s="45"/>
      <c r="Q43" s="64"/>
      <c r="R43" s="64"/>
    </row>
    <row r="44" spans="1:18" ht="14.25" customHeight="1" x14ac:dyDescent="0.25">
      <c r="A44" s="63">
        <f t="shared" si="0"/>
        <v>41</v>
      </c>
      <c r="B44" s="45"/>
      <c r="C44" s="45"/>
      <c r="D44" s="46"/>
      <c r="E44" s="52"/>
      <c r="F44" s="52"/>
      <c r="G44" s="53" t="str">
        <f>IF($E44="","",AVERAGE(VLOOKUP($E44,Lists!$K$1:$S$6,9,0),(VLOOKUP($F44,Lists!$L$1:$S$6,8,0))))</f>
        <v/>
      </c>
      <c r="H44" s="52"/>
      <c r="I44" s="52"/>
      <c r="J44" s="52"/>
      <c r="K44" s="52"/>
      <c r="L44" s="52"/>
      <c r="M44" s="52"/>
      <c r="N44" s="53" t="str">
        <f>IF($H44="","",(AVERAGE(VLOOKUP($H44,Lists!$M$1:$S$6,7,0),VLOOKUP($I44,Lists!$M$1:$S$6,7,0),VLOOKUP($J44,Lists!$M$1:$S$6,7,0),VLOOKUP($K44,Lists!$M$1:$S$6,7,0),VLOOKUP($L44,Lists!$R$1:$S$6,2,0),VLOOKUP($M44,Lists!$Q$1:$S$6,3,0))))</f>
        <v/>
      </c>
      <c r="O44" s="48" t="str">
        <f t="shared" si="1"/>
        <v/>
      </c>
      <c r="P44" s="45"/>
      <c r="Q44" s="64"/>
      <c r="R44" s="64"/>
    </row>
    <row r="45" spans="1:18" ht="14.25" customHeight="1" x14ac:dyDescent="0.25">
      <c r="A45" s="63">
        <f t="shared" si="0"/>
        <v>42</v>
      </c>
      <c r="B45" s="45"/>
      <c r="C45" s="45"/>
      <c r="D45" s="46"/>
      <c r="E45" s="52"/>
      <c r="F45" s="52"/>
      <c r="G45" s="53" t="str">
        <f>IF($E45="","",AVERAGE(VLOOKUP($E45,Lists!$K$1:$S$6,9,0),(VLOOKUP($F45,Lists!$L$1:$S$6,8,0))))</f>
        <v/>
      </c>
      <c r="H45" s="52"/>
      <c r="I45" s="52"/>
      <c r="J45" s="52"/>
      <c r="K45" s="52"/>
      <c r="L45" s="52"/>
      <c r="M45" s="52"/>
      <c r="N45" s="53" t="str">
        <f>IF($H45="","",(AVERAGE(VLOOKUP($H45,Lists!$M$1:$S$6,7,0),VLOOKUP($I45,Lists!$M$1:$S$6,7,0),VLOOKUP($J45,Lists!$M$1:$S$6,7,0),VLOOKUP($K45,Lists!$M$1:$S$6,7,0),VLOOKUP($L45,Lists!$R$1:$S$6,2,0),VLOOKUP($M45,Lists!$Q$1:$S$6,3,0))))</f>
        <v/>
      </c>
      <c r="O45" s="48" t="str">
        <f t="shared" si="1"/>
        <v/>
      </c>
      <c r="P45" s="45"/>
      <c r="Q45" s="64"/>
      <c r="R45" s="64"/>
    </row>
    <row r="46" spans="1:18" ht="14.25" customHeight="1" x14ac:dyDescent="0.25">
      <c r="A46" s="63">
        <f t="shared" si="0"/>
        <v>43</v>
      </c>
      <c r="B46" s="45"/>
      <c r="C46" s="45"/>
      <c r="D46" s="46"/>
      <c r="E46" s="52"/>
      <c r="F46" s="52"/>
      <c r="G46" s="53" t="str">
        <f>IF($E46="","",AVERAGE(VLOOKUP($E46,Lists!$K$1:$S$6,9,0),(VLOOKUP($F46,Lists!$L$1:$S$6,8,0))))</f>
        <v/>
      </c>
      <c r="H46" s="52"/>
      <c r="I46" s="52"/>
      <c r="J46" s="52"/>
      <c r="K46" s="52"/>
      <c r="L46" s="52"/>
      <c r="M46" s="52"/>
      <c r="N46" s="53" t="str">
        <f>IF($H46="","",(AVERAGE(VLOOKUP($H46,Lists!$M$1:$S$6,7,0),VLOOKUP($I46,Lists!$M$1:$S$6,7,0),VLOOKUP($J46,Lists!$M$1:$S$6,7,0),VLOOKUP($K46,Lists!$M$1:$S$6,7,0),VLOOKUP($L46,Lists!$R$1:$S$6,2,0),VLOOKUP($M46,Lists!$Q$1:$S$6,3,0))))</f>
        <v/>
      </c>
      <c r="O46" s="48" t="str">
        <f t="shared" si="1"/>
        <v/>
      </c>
      <c r="P46" s="45"/>
      <c r="Q46" s="64"/>
      <c r="R46" s="64"/>
    </row>
    <row r="47" spans="1:18" ht="14.25" customHeight="1" x14ac:dyDescent="0.25">
      <c r="A47" s="63">
        <f t="shared" si="0"/>
        <v>44</v>
      </c>
      <c r="B47" s="45"/>
      <c r="C47" s="45"/>
      <c r="D47" s="46"/>
      <c r="E47" s="52"/>
      <c r="F47" s="52"/>
      <c r="G47" s="53" t="str">
        <f>IF($E47="","",AVERAGE(VLOOKUP($E47,Lists!$K$1:$S$6,9,0),(VLOOKUP($F47,Lists!$L$1:$S$6,8,0))))</f>
        <v/>
      </c>
      <c r="H47" s="52"/>
      <c r="I47" s="52"/>
      <c r="J47" s="52"/>
      <c r="K47" s="52"/>
      <c r="L47" s="52"/>
      <c r="M47" s="52"/>
      <c r="N47" s="53" t="str">
        <f>IF($H47="","",(AVERAGE(VLOOKUP($H47,Lists!$M$1:$S$6,7,0),VLOOKUP($I47,Lists!$M$1:$S$6,7,0),VLOOKUP($J47,Lists!$M$1:$S$6,7,0),VLOOKUP($K47,Lists!$M$1:$S$6,7,0),VLOOKUP($L47,Lists!$R$1:$S$6,2,0),VLOOKUP($M47,Lists!$Q$1:$S$6,3,0))))</f>
        <v/>
      </c>
      <c r="O47" s="48" t="str">
        <f t="shared" si="1"/>
        <v/>
      </c>
      <c r="P47" s="45"/>
      <c r="Q47" s="64"/>
      <c r="R47" s="64"/>
    </row>
    <row r="48" spans="1:18" ht="14.25" customHeight="1" x14ac:dyDescent="0.25">
      <c r="A48" s="63">
        <f t="shared" si="0"/>
        <v>45</v>
      </c>
      <c r="B48" s="45"/>
      <c r="C48" s="45"/>
      <c r="D48" s="46"/>
      <c r="E48" s="52"/>
      <c r="F48" s="52"/>
      <c r="G48" s="53" t="str">
        <f>IF($E48="","",AVERAGE(VLOOKUP($E48,Lists!$K$1:$S$6,9,0),(VLOOKUP($F48,Lists!$L$1:$S$6,8,0))))</f>
        <v/>
      </c>
      <c r="H48" s="52"/>
      <c r="I48" s="52"/>
      <c r="J48" s="52"/>
      <c r="K48" s="52"/>
      <c r="L48" s="52"/>
      <c r="M48" s="52"/>
      <c r="N48" s="53" t="str">
        <f>IF($H48="","",(AVERAGE(VLOOKUP($H48,Lists!$M$1:$S$6,7,0),VLOOKUP($I48,Lists!$M$1:$S$6,7,0),VLOOKUP($J48,Lists!$M$1:$S$6,7,0),VLOOKUP($K48,Lists!$M$1:$S$6,7,0),VLOOKUP($L48,Lists!$R$1:$S$6,2,0),VLOOKUP($M48,Lists!$Q$1:$S$6,3,0))))</f>
        <v/>
      </c>
      <c r="O48" s="48" t="str">
        <f t="shared" si="1"/>
        <v/>
      </c>
      <c r="P48" s="45"/>
      <c r="Q48" s="64"/>
      <c r="R48" s="64"/>
    </row>
    <row r="49" spans="1:18" ht="14.25" customHeight="1" x14ac:dyDescent="0.25">
      <c r="A49" s="63">
        <f t="shared" si="0"/>
        <v>46</v>
      </c>
      <c r="B49" s="45"/>
      <c r="C49" s="45"/>
      <c r="D49" s="46"/>
      <c r="E49" s="52"/>
      <c r="F49" s="52"/>
      <c r="G49" s="53" t="str">
        <f>IF($E49="","",AVERAGE(VLOOKUP($E49,Lists!$K$1:$S$6,9,0),(VLOOKUP($F49,Lists!$L$1:$S$6,8,0))))</f>
        <v/>
      </c>
      <c r="H49" s="52"/>
      <c r="I49" s="52"/>
      <c r="J49" s="52"/>
      <c r="K49" s="52"/>
      <c r="L49" s="52"/>
      <c r="M49" s="52"/>
      <c r="N49" s="53" t="str">
        <f>IF($H49="","",(AVERAGE(VLOOKUP($H49,Lists!$M$1:$S$6,7,0),VLOOKUP($I49,Lists!$M$1:$S$6,7,0),VLOOKUP($J49,Lists!$M$1:$S$6,7,0),VLOOKUP($K49,Lists!$M$1:$S$6,7,0),VLOOKUP($L49,Lists!$R$1:$S$6,2,0),VLOOKUP($M49,Lists!$Q$1:$S$6,3,0))))</f>
        <v/>
      </c>
      <c r="O49" s="48" t="str">
        <f t="shared" si="1"/>
        <v/>
      </c>
      <c r="P49" s="45"/>
      <c r="Q49" s="64"/>
      <c r="R49" s="64"/>
    </row>
    <row r="50" spans="1:18" ht="14.25" customHeight="1" x14ac:dyDescent="0.25">
      <c r="A50" s="63">
        <f t="shared" si="0"/>
        <v>47</v>
      </c>
      <c r="B50" s="45"/>
      <c r="C50" s="45"/>
      <c r="D50" s="46"/>
      <c r="E50" s="52"/>
      <c r="F50" s="52"/>
      <c r="G50" s="53" t="str">
        <f>IF($E50="","",AVERAGE(VLOOKUP($E50,Lists!$K$1:$S$6,9,0),(VLOOKUP($F50,Lists!$L$1:$S$6,8,0))))</f>
        <v/>
      </c>
      <c r="H50" s="52"/>
      <c r="I50" s="52"/>
      <c r="J50" s="52"/>
      <c r="K50" s="52"/>
      <c r="L50" s="52"/>
      <c r="M50" s="52"/>
      <c r="N50" s="53" t="str">
        <f>IF($H50="","",(AVERAGE(VLOOKUP($H50,Lists!$M$1:$S$6,7,0),VLOOKUP($I50,Lists!$M$1:$S$6,7,0),VLOOKUP($J50,Lists!$M$1:$S$6,7,0),VLOOKUP($K50,Lists!$M$1:$S$6,7,0),VLOOKUP($L50,Lists!$R$1:$S$6,2,0),VLOOKUP($M50,Lists!$Q$1:$S$6,3,0))))</f>
        <v/>
      </c>
      <c r="O50" s="48" t="str">
        <f t="shared" si="1"/>
        <v/>
      </c>
      <c r="P50" s="45"/>
      <c r="Q50" s="64"/>
      <c r="R50" s="64"/>
    </row>
    <row r="51" spans="1:18" ht="14.25" customHeight="1" x14ac:dyDescent="0.25">
      <c r="A51" s="63">
        <f t="shared" si="0"/>
        <v>48</v>
      </c>
      <c r="B51" s="45"/>
      <c r="C51" s="45"/>
      <c r="D51" s="46"/>
      <c r="E51" s="52"/>
      <c r="F51" s="52"/>
      <c r="G51" s="53" t="str">
        <f>IF($E51="","",AVERAGE(VLOOKUP($E51,Lists!$K$1:$S$6,9,0),(VLOOKUP($F51,Lists!$L$1:$S$6,8,0))))</f>
        <v/>
      </c>
      <c r="H51" s="52"/>
      <c r="I51" s="52"/>
      <c r="J51" s="52"/>
      <c r="K51" s="52"/>
      <c r="L51" s="52"/>
      <c r="M51" s="52"/>
      <c r="N51" s="53" t="str">
        <f>IF($H51="","",(AVERAGE(VLOOKUP($H51,Lists!$M$1:$S$6,7,0),VLOOKUP($I51,Lists!$M$1:$S$6,7,0),VLOOKUP($J51,Lists!$M$1:$S$6,7,0),VLOOKUP($K51,Lists!$M$1:$S$6,7,0),VLOOKUP($L51,Lists!$R$1:$S$6,2,0),VLOOKUP($M51,Lists!$Q$1:$S$6,3,0))))</f>
        <v/>
      </c>
      <c r="O51" s="48" t="str">
        <f t="shared" si="1"/>
        <v/>
      </c>
      <c r="P51" s="45"/>
      <c r="Q51" s="64"/>
      <c r="R51" s="64"/>
    </row>
    <row r="52" spans="1:18" ht="14.25" customHeight="1" x14ac:dyDescent="0.25">
      <c r="A52" s="63">
        <f t="shared" si="0"/>
        <v>49</v>
      </c>
      <c r="B52" s="45"/>
      <c r="C52" s="45"/>
      <c r="D52" s="46"/>
      <c r="E52" s="52"/>
      <c r="F52" s="52"/>
      <c r="G52" s="53" t="str">
        <f>IF($E52="","",AVERAGE(VLOOKUP($E52,Lists!$K$1:$S$6,9,0),(VLOOKUP($F52,Lists!$L$1:$S$6,8,0))))</f>
        <v/>
      </c>
      <c r="H52" s="52"/>
      <c r="I52" s="52"/>
      <c r="J52" s="52"/>
      <c r="K52" s="52"/>
      <c r="L52" s="52"/>
      <c r="M52" s="52"/>
      <c r="N52" s="53" t="str">
        <f>IF($H52="","",(AVERAGE(VLOOKUP($H52,Lists!$M$1:$S$6,7,0),VLOOKUP($I52,Lists!$M$1:$S$6,7,0),VLOOKUP($J52,Lists!$M$1:$S$6,7,0),VLOOKUP($K52,Lists!$M$1:$S$6,7,0),VLOOKUP($L52,Lists!$R$1:$S$6,2,0),VLOOKUP($M52,Lists!$Q$1:$S$6,3,0))))</f>
        <v/>
      </c>
      <c r="O52" s="48" t="str">
        <f t="shared" si="1"/>
        <v/>
      </c>
      <c r="P52" s="45"/>
      <c r="Q52" s="64"/>
      <c r="R52" s="64"/>
    </row>
    <row r="53" spans="1:18" ht="14.25" customHeight="1" x14ac:dyDescent="0.25">
      <c r="A53" s="63">
        <f t="shared" si="0"/>
        <v>50</v>
      </c>
      <c r="B53" s="45"/>
      <c r="C53" s="45"/>
      <c r="D53" s="46"/>
      <c r="E53" s="52"/>
      <c r="F53" s="52"/>
      <c r="G53" s="53" t="str">
        <f>IF($E53="","",AVERAGE(VLOOKUP($E53,Lists!$K$1:$S$6,9,0),(VLOOKUP($F53,Lists!$L$1:$S$6,8,0))))</f>
        <v/>
      </c>
      <c r="H53" s="52"/>
      <c r="I53" s="52"/>
      <c r="J53" s="52"/>
      <c r="K53" s="52"/>
      <c r="L53" s="52"/>
      <c r="M53" s="52"/>
      <c r="N53" s="53" t="str">
        <f>IF($H53="","",(AVERAGE(VLOOKUP($H53,Lists!$M$1:$S$6,7,0),VLOOKUP($I53,Lists!$M$1:$S$6,7,0),VLOOKUP($J53,Lists!$M$1:$S$6,7,0),VLOOKUP($K53,Lists!$M$1:$S$6,7,0),VLOOKUP($L53,Lists!$R$1:$S$6,2,0),VLOOKUP($M53,Lists!$Q$1:$S$6,3,0))))</f>
        <v/>
      </c>
      <c r="O53" s="48" t="str">
        <f t="shared" si="1"/>
        <v/>
      </c>
      <c r="P53" s="45"/>
      <c r="Q53" s="64"/>
      <c r="R53" s="64"/>
    </row>
    <row r="54" spans="1:18" ht="14.25" customHeight="1" x14ac:dyDescent="0.25">
      <c r="A54" s="63">
        <f t="shared" si="0"/>
        <v>51</v>
      </c>
      <c r="B54" s="45"/>
      <c r="C54" s="45"/>
      <c r="D54" s="46"/>
      <c r="E54" s="52"/>
      <c r="F54" s="52"/>
      <c r="G54" s="53" t="str">
        <f>IF($E54="","",AVERAGE(VLOOKUP($E54,Lists!$K$1:$S$6,9,0),(VLOOKUP($F54,Lists!$L$1:$S$6,8,0))))</f>
        <v/>
      </c>
      <c r="H54" s="52"/>
      <c r="I54" s="52"/>
      <c r="J54" s="52"/>
      <c r="K54" s="52"/>
      <c r="L54" s="52"/>
      <c r="M54" s="52"/>
      <c r="N54" s="53" t="str">
        <f>IF($H54="","",(AVERAGE(VLOOKUP($H54,Lists!$M$1:$S$6,7,0),VLOOKUP($I54,Lists!$M$1:$S$6,7,0),VLOOKUP($J54,Lists!$M$1:$S$6,7,0),VLOOKUP($K54,Lists!$M$1:$S$6,7,0),VLOOKUP($L54,Lists!$R$1:$S$6,2,0),VLOOKUP($M54,Lists!$Q$1:$S$6,3,0))))</f>
        <v/>
      </c>
      <c r="O54" s="48" t="str">
        <f t="shared" si="1"/>
        <v/>
      </c>
      <c r="P54" s="45"/>
      <c r="Q54" s="64"/>
      <c r="R54" s="64"/>
    </row>
    <row r="55" spans="1:18" ht="14.25" customHeight="1" x14ac:dyDescent="0.25">
      <c r="A55" s="63">
        <f t="shared" si="0"/>
        <v>52</v>
      </c>
      <c r="B55" s="45"/>
      <c r="C55" s="45"/>
      <c r="D55" s="46"/>
      <c r="E55" s="52"/>
      <c r="F55" s="52"/>
      <c r="G55" s="53" t="str">
        <f>IF($E55="","",AVERAGE(VLOOKUP($E55,Lists!$K$1:$S$6,9,0),(VLOOKUP($F55,Lists!$L$1:$S$6,8,0))))</f>
        <v/>
      </c>
      <c r="H55" s="52"/>
      <c r="I55" s="52"/>
      <c r="J55" s="52"/>
      <c r="K55" s="52"/>
      <c r="L55" s="52"/>
      <c r="M55" s="52"/>
      <c r="N55" s="53" t="str">
        <f>IF($H55="","",(AVERAGE(VLOOKUP($H55,Lists!$M$1:$S$6,7,0),VLOOKUP($I55,Lists!$M$1:$S$6,7,0),VLOOKUP($J55,Lists!$M$1:$S$6,7,0),VLOOKUP($K55,Lists!$M$1:$S$6,7,0),VLOOKUP($L55,Lists!$R$1:$S$6,2,0),VLOOKUP($M55,Lists!$Q$1:$S$6,3,0))))</f>
        <v/>
      </c>
      <c r="O55" s="48" t="str">
        <f t="shared" si="1"/>
        <v/>
      </c>
      <c r="P55" s="45"/>
      <c r="Q55" s="64"/>
      <c r="R55" s="64"/>
    </row>
    <row r="56" spans="1:18" ht="14.25" customHeight="1" x14ac:dyDescent="0.25">
      <c r="A56" s="63">
        <f t="shared" si="0"/>
        <v>53</v>
      </c>
      <c r="B56" s="45"/>
      <c r="C56" s="45"/>
      <c r="D56" s="46"/>
      <c r="E56" s="52"/>
      <c r="F56" s="52"/>
      <c r="G56" s="53" t="str">
        <f>IF($E56="","",AVERAGE(VLOOKUP($E56,Lists!$K$1:$S$6,9,0),(VLOOKUP($F56,Lists!$L$1:$S$6,8,0))))</f>
        <v/>
      </c>
      <c r="H56" s="52"/>
      <c r="I56" s="52"/>
      <c r="J56" s="52"/>
      <c r="K56" s="52"/>
      <c r="L56" s="52"/>
      <c r="M56" s="52"/>
      <c r="N56" s="53" t="str">
        <f>IF($H56="","",(AVERAGE(VLOOKUP($H56,Lists!$M$1:$S$6,7,0),VLOOKUP($I56,Lists!$M$1:$S$6,7,0),VLOOKUP($J56,Lists!$M$1:$S$6,7,0),VLOOKUP($K56,Lists!$M$1:$S$6,7,0),VLOOKUP($L56,Lists!$R$1:$S$6,2,0),VLOOKUP($M56,Lists!$Q$1:$S$6,3,0))))</f>
        <v/>
      </c>
      <c r="O56" s="48" t="str">
        <f t="shared" si="1"/>
        <v/>
      </c>
      <c r="P56" s="45"/>
      <c r="Q56" s="64"/>
      <c r="R56" s="64"/>
    </row>
    <row r="57" spans="1:18" ht="14.25" customHeight="1" x14ac:dyDescent="0.25">
      <c r="A57" s="63">
        <f t="shared" si="0"/>
        <v>54</v>
      </c>
      <c r="B57" s="45"/>
      <c r="C57" s="45"/>
      <c r="D57" s="46"/>
      <c r="E57" s="52"/>
      <c r="F57" s="52"/>
      <c r="G57" s="53" t="str">
        <f>IF($E57="","",AVERAGE(VLOOKUP($E57,Lists!$K$1:$S$6,9,0),(VLOOKUP($F57,Lists!$L$1:$S$6,8,0))))</f>
        <v/>
      </c>
      <c r="H57" s="52"/>
      <c r="I57" s="52"/>
      <c r="J57" s="52"/>
      <c r="K57" s="52"/>
      <c r="L57" s="52"/>
      <c r="M57" s="52"/>
      <c r="N57" s="53" t="str">
        <f>IF($H57="","",(AVERAGE(VLOOKUP($H57,Lists!$M$1:$S$6,7,0),VLOOKUP($I57,Lists!$M$1:$S$6,7,0),VLOOKUP($J57,Lists!$M$1:$S$6,7,0),VLOOKUP($K57,Lists!$M$1:$S$6,7,0),VLOOKUP($L57,Lists!$R$1:$S$6,2,0),VLOOKUP($M57,Lists!$Q$1:$S$6,3,0))))</f>
        <v/>
      </c>
      <c r="O57" s="48" t="str">
        <f t="shared" si="1"/>
        <v/>
      </c>
      <c r="P57" s="45"/>
      <c r="Q57" s="64"/>
      <c r="R57" s="64"/>
    </row>
    <row r="58" spans="1:18" ht="14.25" customHeight="1" x14ac:dyDescent="0.25">
      <c r="A58" s="63">
        <f t="shared" si="0"/>
        <v>55</v>
      </c>
      <c r="B58" s="45"/>
      <c r="C58" s="45"/>
      <c r="D58" s="46"/>
      <c r="E58" s="52"/>
      <c r="F58" s="52"/>
      <c r="G58" s="53" t="str">
        <f>IF($E58="","",AVERAGE(VLOOKUP($E58,Lists!$K$1:$S$6,9,0),(VLOOKUP($F58,Lists!$L$1:$S$6,8,0))))</f>
        <v/>
      </c>
      <c r="H58" s="52"/>
      <c r="I58" s="52"/>
      <c r="J58" s="52"/>
      <c r="K58" s="52"/>
      <c r="L58" s="52"/>
      <c r="M58" s="52"/>
      <c r="N58" s="53" t="str">
        <f>IF($H58="","",(AVERAGE(VLOOKUP($H58,Lists!$M$1:$S$6,7,0),VLOOKUP($I58,Lists!$M$1:$S$6,7,0),VLOOKUP($J58,Lists!$M$1:$S$6,7,0),VLOOKUP($K58,Lists!$M$1:$S$6,7,0),VLOOKUP($L58,Lists!$R$1:$S$6,2,0),VLOOKUP($M58,Lists!$Q$1:$S$6,3,0))))</f>
        <v/>
      </c>
      <c r="O58" s="48" t="str">
        <f t="shared" si="1"/>
        <v/>
      </c>
      <c r="P58" s="45"/>
      <c r="Q58" s="64"/>
      <c r="R58" s="64"/>
    </row>
    <row r="59" spans="1:18" ht="14.25" customHeight="1" x14ac:dyDescent="0.25">
      <c r="A59" s="63">
        <f t="shared" si="0"/>
        <v>56</v>
      </c>
      <c r="B59" s="45"/>
      <c r="C59" s="45"/>
      <c r="D59" s="46"/>
      <c r="E59" s="52"/>
      <c r="F59" s="52"/>
      <c r="G59" s="53" t="str">
        <f>IF($E59="","",AVERAGE(VLOOKUP($E59,Lists!$K$1:$S$6,9,0),(VLOOKUP($F59,Lists!$L$1:$S$6,8,0))))</f>
        <v/>
      </c>
      <c r="H59" s="52"/>
      <c r="I59" s="52"/>
      <c r="J59" s="52"/>
      <c r="K59" s="52"/>
      <c r="L59" s="52"/>
      <c r="M59" s="52"/>
      <c r="N59" s="53" t="str">
        <f>IF($H59="","",(AVERAGE(VLOOKUP($H59,Lists!$M$1:$S$6,7,0),VLOOKUP($I59,Lists!$M$1:$S$6,7,0),VLOOKUP($J59,Lists!$M$1:$S$6,7,0),VLOOKUP($K59,Lists!$M$1:$S$6,7,0),VLOOKUP($L59,Lists!$R$1:$S$6,2,0),VLOOKUP($M59,Lists!$Q$1:$S$6,3,0))))</f>
        <v/>
      </c>
      <c r="O59" s="48" t="str">
        <f t="shared" si="1"/>
        <v/>
      </c>
      <c r="P59" s="45"/>
      <c r="Q59" s="64"/>
      <c r="R59" s="64"/>
    </row>
    <row r="60" spans="1:18" ht="14.25" customHeight="1" x14ac:dyDescent="0.25">
      <c r="A60" s="63">
        <f t="shared" si="0"/>
        <v>57</v>
      </c>
      <c r="B60" s="45"/>
      <c r="C60" s="45"/>
      <c r="D60" s="46"/>
      <c r="E60" s="52"/>
      <c r="F60" s="52"/>
      <c r="G60" s="53" t="str">
        <f>IF($E60="","",AVERAGE(VLOOKUP($E60,Lists!$K$1:$S$6,9,0),(VLOOKUP($F60,Lists!$L$1:$S$6,8,0))))</f>
        <v/>
      </c>
      <c r="H60" s="52"/>
      <c r="I60" s="52"/>
      <c r="J60" s="52"/>
      <c r="K60" s="52"/>
      <c r="L60" s="52"/>
      <c r="M60" s="52"/>
      <c r="N60" s="53" t="str">
        <f>IF($H60="","",(AVERAGE(VLOOKUP($H60,Lists!$M$1:$S$6,7,0),VLOOKUP($I60,Lists!$M$1:$S$6,7,0),VLOOKUP($J60,Lists!$M$1:$S$6,7,0),VLOOKUP($K60,Lists!$M$1:$S$6,7,0),VLOOKUP($L60,Lists!$R$1:$S$6,2,0),VLOOKUP($M60,Lists!$Q$1:$S$6,3,0))))</f>
        <v/>
      </c>
      <c r="O60" s="48" t="str">
        <f t="shared" si="1"/>
        <v/>
      </c>
      <c r="P60" s="45"/>
      <c r="Q60" s="64"/>
      <c r="R60" s="64"/>
    </row>
    <row r="61" spans="1:18" ht="14.25" customHeight="1" x14ac:dyDescent="0.25">
      <c r="A61" s="63">
        <f t="shared" si="0"/>
        <v>58</v>
      </c>
      <c r="B61" s="45"/>
      <c r="C61" s="45"/>
      <c r="D61" s="46"/>
      <c r="E61" s="52"/>
      <c r="F61" s="52"/>
      <c r="G61" s="53" t="str">
        <f>IF($E61="","",AVERAGE(VLOOKUP($E61,Lists!$K$1:$S$6,9,0),(VLOOKUP($F61,Lists!$L$1:$S$6,8,0))))</f>
        <v/>
      </c>
      <c r="H61" s="52"/>
      <c r="I61" s="52"/>
      <c r="J61" s="52"/>
      <c r="K61" s="52"/>
      <c r="L61" s="52"/>
      <c r="M61" s="52"/>
      <c r="N61" s="53" t="str">
        <f>IF($H61="","",(AVERAGE(VLOOKUP($H61,Lists!$M$1:$S$6,7,0),VLOOKUP($I61,Lists!$M$1:$S$6,7,0),VLOOKUP($J61,Lists!$M$1:$S$6,7,0),VLOOKUP($K61,Lists!$M$1:$S$6,7,0),VLOOKUP($L61,Lists!$R$1:$S$6,2,0),VLOOKUP($M61,Lists!$Q$1:$S$6,3,0))))</f>
        <v/>
      </c>
      <c r="O61" s="48" t="str">
        <f t="shared" si="1"/>
        <v/>
      </c>
      <c r="P61" s="45"/>
      <c r="Q61" s="64"/>
      <c r="R61" s="64"/>
    </row>
    <row r="62" spans="1:18" ht="14.25" customHeight="1" x14ac:dyDescent="0.25">
      <c r="A62" s="63">
        <f t="shared" si="0"/>
        <v>59</v>
      </c>
      <c r="B62" s="45"/>
      <c r="C62" s="45"/>
      <c r="D62" s="46"/>
      <c r="E62" s="52"/>
      <c r="F62" s="52"/>
      <c r="G62" s="53" t="str">
        <f>IF($E62="","",AVERAGE(VLOOKUP($E62,Lists!$K$1:$S$6,9,0),(VLOOKUP($F62,Lists!$L$1:$S$6,8,0))))</f>
        <v/>
      </c>
      <c r="H62" s="52"/>
      <c r="I62" s="52"/>
      <c r="J62" s="52"/>
      <c r="K62" s="52"/>
      <c r="L62" s="52"/>
      <c r="M62" s="52"/>
      <c r="N62" s="53" t="str">
        <f>IF($H62="","",(AVERAGE(VLOOKUP($H62,Lists!$M$1:$S$6,7,0),VLOOKUP($I62,Lists!$M$1:$S$6,7,0),VLOOKUP($J62,Lists!$M$1:$S$6,7,0),VLOOKUP($K62,Lists!$M$1:$S$6,7,0),VLOOKUP($L62,Lists!$R$1:$S$6,2,0),VLOOKUP($M62,Lists!$Q$1:$S$6,3,0))))</f>
        <v/>
      </c>
      <c r="O62" s="48" t="str">
        <f t="shared" si="1"/>
        <v/>
      </c>
      <c r="P62" s="45"/>
      <c r="Q62" s="64"/>
      <c r="R62" s="64"/>
    </row>
    <row r="63" spans="1:18" ht="14.25" customHeight="1" x14ac:dyDescent="0.25">
      <c r="A63" s="63">
        <f t="shared" si="0"/>
        <v>60</v>
      </c>
      <c r="B63" s="45"/>
      <c r="C63" s="45"/>
      <c r="D63" s="46"/>
      <c r="E63" s="52"/>
      <c r="F63" s="52"/>
      <c r="G63" s="53" t="str">
        <f>IF($E63="","",AVERAGE(VLOOKUP($E63,Lists!$K$1:$S$6,9,0),(VLOOKUP($F63,Lists!$L$1:$S$6,8,0))))</f>
        <v/>
      </c>
      <c r="H63" s="52"/>
      <c r="I63" s="52"/>
      <c r="J63" s="52"/>
      <c r="K63" s="52"/>
      <c r="L63" s="52"/>
      <c r="M63" s="52"/>
      <c r="N63" s="53" t="str">
        <f>IF($H63="","",(AVERAGE(VLOOKUP($H63,Lists!$M$1:$S$6,7,0),VLOOKUP($I63,Lists!$M$1:$S$6,7,0),VLOOKUP($J63,Lists!$M$1:$S$6,7,0),VLOOKUP($K63,Lists!$M$1:$S$6,7,0),VLOOKUP($L63,Lists!$R$1:$S$6,2,0),VLOOKUP($M63,Lists!$Q$1:$S$6,3,0))))</f>
        <v/>
      </c>
      <c r="O63" s="48" t="str">
        <f t="shared" si="1"/>
        <v/>
      </c>
      <c r="P63" s="45"/>
      <c r="Q63" s="64"/>
      <c r="R63" s="64"/>
    </row>
    <row r="64" spans="1:18" ht="15.6" x14ac:dyDescent="0.25">
      <c r="A64" s="63">
        <f t="shared" si="0"/>
        <v>61</v>
      </c>
      <c r="B64" s="45"/>
      <c r="C64" s="45"/>
      <c r="D64" s="46"/>
      <c r="E64" s="52"/>
      <c r="F64" s="52"/>
      <c r="G64" s="53" t="str">
        <f>IF($E64="","",AVERAGE(VLOOKUP($E64,Lists!$K$1:$S$6,9,0),(VLOOKUP($F64,Lists!$L$1:$S$6,8,0))))</f>
        <v/>
      </c>
      <c r="H64" s="52"/>
      <c r="I64" s="52"/>
      <c r="J64" s="52"/>
      <c r="K64" s="52"/>
      <c r="L64" s="52"/>
      <c r="M64" s="52"/>
      <c r="N64" s="53" t="str">
        <f>IF($H64="","",(AVERAGE(VLOOKUP($H64,Lists!$M$1:$S$6,7,0),VLOOKUP($I64,Lists!$M$1:$S$6,7,0),VLOOKUP($J64,Lists!$M$1:$S$6,7,0),VLOOKUP($K64,Lists!$M$1:$S$6,7,0),VLOOKUP($L64,Lists!$R$1:$S$6,2,0),VLOOKUP($M64,Lists!$Q$1:$S$6,3,0))))</f>
        <v/>
      </c>
      <c r="O64" s="48" t="str">
        <f t="shared" si="1"/>
        <v/>
      </c>
      <c r="P64" s="45"/>
      <c r="Q64" s="64"/>
      <c r="R64" s="64"/>
    </row>
    <row r="65" spans="1:18" ht="12.6" customHeight="1" x14ac:dyDescent="0.25">
      <c r="A65" s="63">
        <f t="shared" si="0"/>
        <v>62</v>
      </c>
      <c r="B65" s="45"/>
      <c r="C65" s="45"/>
      <c r="D65" s="46"/>
      <c r="E65" s="52"/>
      <c r="F65" s="52"/>
      <c r="G65" s="53" t="str">
        <f>IF($E65="","",AVERAGE(VLOOKUP($E65,Lists!$K$1:$S$6,9,0),(VLOOKUP($F65,Lists!$L$1:$S$6,8,0))))</f>
        <v/>
      </c>
      <c r="H65" s="52"/>
      <c r="I65" s="52"/>
      <c r="J65" s="52"/>
      <c r="K65" s="52"/>
      <c r="L65" s="52"/>
      <c r="M65" s="52"/>
      <c r="N65" s="53" t="str">
        <f>IF($H65="","",(AVERAGE(VLOOKUP($H65,Lists!$M$1:$S$6,7,0),VLOOKUP($I65,Lists!$M$1:$S$6,7,0),VLOOKUP($J65,Lists!$M$1:$S$6,7,0),VLOOKUP($K65,Lists!$M$1:$S$6,7,0),VLOOKUP($L65,Lists!$R$1:$S$6,2,0),VLOOKUP($M65,Lists!$Q$1:$S$6,3,0))))</f>
        <v/>
      </c>
      <c r="O65" s="48" t="str">
        <f t="shared" si="1"/>
        <v/>
      </c>
      <c r="P65" s="45"/>
      <c r="Q65" s="64"/>
      <c r="R65" s="64"/>
    </row>
    <row r="66" spans="1:18" ht="14.25" customHeight="1" x14ac:dyDescent="0.25">
      <c r="A66" s="63">
        <f t="shared" si="0"/>
        <v>63</v>
      </c>
      <c r="B66" s="45"/>
      <c r="C66" s="45"/>
      <c r="D66" s="46"/>
      <c r="E66" s="52"/>
      <c r="F66" s="52"/>
      <c r="G66" s="53" t="str">
        <f>IF($E66="","",AVERAGE(VLOOKUP($E66,Lists!$K$1:$S$6,9,0),(VLOOKUP($F66,Lists!$L$1:$S$6,8,0))))</f>
        <v/>
      </c>
      <c r="H66" s="52"/>
      <c r="I66" s="52"/>
      <c r="J66" s="52"/>
      <c r="K66" s="52"/>
      <c r="L66" s="52"/>
      <c r="M66" s="52"/>
      <c r="N66" s="53" t="str">
        <f>IF($H66="","",(AVERAGE(VLOOKUP($H66,Lists!$M$1:$S$6,7,0),VLOOKUP($I66,Lists!$M$1:$S$6,7,0),VLOOKUP($J66,Lists!$M$1:$S$6,7,0),VLOOKUP($K66,Lists!$M$1:$S$6,7,0),VLOOKUP($L66,Lists!$R$1:$S$6,2,0),VLOOKUP($M66,Lists!$Q$1:$S$6,3,0))))</f>
        <v/>
      </c>
      <c r="O66" s="48" t="str">
        <f t="shared" si="1"/>
        <v/>
      </c>
      <c r="P66" s="45"/>
      <c r="Q66" s="64"/>
      <c r="R66" s="64"/>
    </row>
    <row r="67" spans="1:18" ht="15" customHeight="1" x14ac:dyDescent="0.25">
      <c r="A67" s="63">
        <f t="shared" si="0"/>
        <v>64</v>
      </c>
      <c r="B67" s="45"/>
      <c r="C67" s="45"/>
      <c r="D67" s="46"/>
      <c r="E67" s="52"/>
      <c r="F67" s="52"/>
      <c r="G67" s="53" t="str">
        <f>IF($E67="","",AVERAGE(VLOOKUP($E67,Lists!$K$1:$S$6,9,0),(VLOOKUP($F67,Lists!$L$1:$S$6,8,0))))</f>
        <v/>
      </c>
      <c r="H67" s="52"/>
      <c r="I67" s="52"/>
      <c r="J67" s="52"/>
      <c r="K67" s="52"/>
      <c r="L67" s="52"/>
      <c r="M67" s="52"/>
      <c r="N67" s="53" t="str">
        <f>IF($H67="","",(AVERAGE(VLOOKUP($H67,Lists!$M$1:$S$6,7,0),VLOOKUP($I67,Lists!$M$1:$S$6,7,0),VLOOKUP($J67,Lists!$M$1:$S$6,7,0),VLOOKUP($K67,Lists!$M$1:$S$6,7,0),VLOOKUP($L67,Lists!$R$1:$S$6,2,0),VLOOKUP($M67,Lists!$Q$1:$S$6,3,0))))</f>
        <v/>
      </c>
      <c r="O67" s="48" t="str">
        <f t="shared" si="1"/>
        <v/>
      </c>
      <c r="P67" s="45"/>
      <c r="Q67" s="64"/>
      <c r="R67" s="64"/>
    </row>
    <row r="68" spans="1:18" ht="14.25" customHeight="1" x14ac:dyDescent="0.25">
      <c r="A68" s="63">
        <f t="shared" si="0"/>
        <v>65</v>
      </c>
      <c r="B68" s="45"/>
      <c r="C68" s="45"/>
      <c r="D68" s="46"/>
      <c r="E68" s="52"/>
      <c r="F68" s="52"/>
      <c r="G68" s="53" t="str">
        <f>IF($E68="","",AVERAGE(VLOOKUP($E68,Lists!$K$1:$S$6,9,0),(VLOOKUP($F68,Lists!$L$1:$S$6,8,0))))</f>
        <v/>
      </c>
      <c r="H68" s="52"/>
      <c r="I68" s="52"/>
      <c r="J68" s="52"/>
      <c r="K68" s="52"/>
      <c r="L68" s="52"/>
      <c r="M68" s="52"/>
      <c r="N68" s="53" t="str">
        <f>IF($H68="","",(AVERAGE(VLOOKUP($H68,Lists!$M$1:$S$6,7,0),VLOOKUP($I68,Lists!$M$1:$S$6,7,0),VLOOKUP($J68,Lists!$M$1:$S$6,7,0),VLOOKUP($K68,Lists!$M$1:$S$6,7,0),VLOOKUP($L68,Lists!$R$1:$S$6,2,0),VLOOKUP($M68,Lists!$Q$1:$S$6,3,0))))</f>
        <v/>
      </c>
      <c r="O68" s="48" t="str">
        <f t="shared" si="1"/>
        <v/>
      </c>
      <c r="P68" s="45"/>
      <c r="Q68" s="64"/>
      <c r="R68" s="64"/>
    </row>
    <row r="69" spans="1:18" ht="14.25" customHeight="1" x14ac:dyDescent="0.25">
      <c r="A69" s="63">
        <f t="shared" ref="A69:A103" si="2">ROW()-ROW(A$3)</f>
        <v>66</v>
      </c>
      <c r="B69" s="45"/>
      <c r="C69" s="45"/>
      <c r="D69" s="46"/>
      <c r="E69" s="52"/>
      <c r="F69" s="52"/>
      <c r="G69" s="53" t="str">
        <f>IF($E69="","",AVERAGE(VLOOKUP($E69,Lists!$K$1:$S$6,9,0),(VLOOKUP($F69,Lists!$L$1:$S$6,8,0))))</f>
        <v/>
      </c>
      <c r="H69" s="52"/>
      <c r="I69" s="52"/>
      <c r="J69" s="52"/>
      <c r="K69" s="52"/>
      <c r="L69" s="52"/>
      <c r="M69" s="52"/>
      <c r="N69" s="53" t="str">
        <f>IF($H69="","",(AVERAGE(VLOOKUP($H69,Lists!$M$1:$S$6,7,0),VLOOKUP($I69,Lists!$M$1:$S$6,7,0),VLOOKUP($J69,Lists!$M$1:$S$6,7,0),VLOOKUP($K69,Lists!$M$1:$S$6,7,0),VLOOKUP($L69,Lists!$R$1:$S$6,2,0),VLOOKUP($M69,Lists!$Q$1:$S$6,3,0))))</f>
        <v/>
      </c>
      <c r="O69" s="48" t="str">
        <f t="shared" ref="O69:O103" si="3">IF($E69="","",$G69*$N69)</f>
        <v/>
      </c>
      <c r="P69" s="45"/>
      <c r="Q69" s="64"/>
      <c r="R69" s="64"/>
    </row>
    <row r="70" spans="1:18" ht="14.25" customHeight="1" x14ac:dyDescent="0.25">
      <c r="A70" s="63">
        <f t="shared" si="2"/>
        <v>67</v>
      </c>
      <c r="B70" s="45"/>
      <c r="C70" s="45"/>
      <c r="D70" s="46"/>
      <c r="E70" s="52"/>
      <c r="F70" s="52"/>
      <c r="G70" s="53" t="str">
        <f>IF($E70="","",AVERAGE(VLOOKUP($E70,Lists!$K$1:$S$6,9,0),(VLOOKUP($F70,Lists!$L$1:$S$6,8,0))))</f>
        <v/>
      </c>
      <c r="H70" s="52"/>
      <c r="I70" s="52"/>
      <c r="J70" s="52"/>
      <c r="K70" s="52"/>
      <c r="L70" s="52"/>
      <c r="M70" s="52"/>
      <c r="N70" s="53" t="str">
        <f>IF($H70="","",(AVERAGE(VLOOKUP($H70,Lists!$M$1:$S$6,7,0),VLOOKUP($I70,Lists!$M$1:$S$6,7,0),VLOOKUP($J70,Lists!$M$1:$S$6,7,0),VLOOKUP($K70,Lists!$M$1:$S$6,7,0),VLOOKUP($L70,Lists!$R$1:$S$6,2,0),VLOOKUP($M70,Lists!$Q$1:$S$6,3,0))))</f>
        <v/>
      </c>
      <c r="O70" s="48" t="str">
        <f t="shared" si="3"/>
        <v/>
      </c>
      <c r="P70" s="45"/>
      <c r="Q70" s="64"/>
      <c r="R70" s="64"/>
    </row>
    <row r="71" spans="1:18" ht="14.25" customHeight="1" x14ac:dyDescent="0.25">
      <c r="A71" s="63">
        <f t="shared" si="2"/>
        <v>68</v>
      </c>
      <c r="B71" s="45"/>
      <c r="C71" s="45"/>
      <c r="D71" s="46"/>
      <c r="E71" s="52"/>
      <c r="F71" s="52"/>
      <c r="G71" s="53" t="str">
        <f>IF($E71="","",AVERAGE(VLOOKUP($E71,Lists!$K$1:$S$6,9,0),(VLOOKUP($F71,Lists!$L$1:$S$6,8,0))))</f>
        <v/>
      </c>
      <c r="H71" s="52"/>
      <c r="I71" s="52"/>
      <c r="J71" s="52"/>
      <c r="K71" s="52"/>
      <c r="L71" s="52"/>
      <c r="M71" s="52"/>
      <c r="N71" s="53" t="str">
        <f>IF($H71="","",(AVERAGE(VLOOKUP($H71,Lists!$M$1:$S$6,7,0),VLOOKUP($I71,Lists!$M$1:$S$6,7,0),VLOOKUP($J71,Lists!$M$1:$S$6,7,0),VLOOKUP($K71,Lists!$M$1:$S$6,7,0),VLOOKUP($L71,Lists!$R$1:$S$6,2,0),VLOOKUP($M71,Lists!$Q$1:$S$6,3,0))))</f>
        <v/>
      </c>
      <c r="O71" s="48" t="str">
        <f t="shared" si="3"/>
        <v/>
      </c>
      <c r="P71" s="45"/>
      <c r="Q71" s="64"/>
      <c r="R71" s="64"/>
    </row>
    <row r="72" spans="1:18" ht="14.25" customHeight="1" x14ac:dyDescent="0.25">
      <c r="A72" s="63">
        <f t="shared" si="2"/>
        <v>69</v>
      </c>
      <c r="B72" s="45"/>
      <c r="C72" s="45"/>
      <c r="D72" s="46"/>
      <c r="E72" s="52"/>
      <c r="F72" s="52"/>
      <c r="G72" s="53" t="str">
        <f>IF($E72="","",AVERAGE(VLOOKUP($E72,Lists!$K$1:$S$6,9,0),(VLOOKUP($F72,Lists!$L$1:$S$6,8,0))))</f>
        <v/>
      </c>
      <c r="H72" s="52"/>
      <c r="I72" s="52"/>
      <c r="J72" s="52"/>
      <c r="K72" s="52"/>
      <c r="L72" s="52"/>
      <c r="M72" s="52"/>
      <c r="N72" s="53" t="str">
        <f>IF($H72="","",(AVERAGE(VLOOKUP($H72,Lists!$M$1:$S$6,7,0),VLOOKUP($I72,Lists!$M$1:$S$6,7,0),VLOOKUP($J72,Lists!$M$1:$S$6,7,0),VLOOKUP($K72,Lists!$M$1:$S$6,7,0),VLOOKUP($L72,Lists!$R$1:$S$6,2,0),VLOOKUP($M72,Lists!$Q$1:$S$6,3,0))))</f>
        <v/>
      </c>
      <c r="O72" s="48" t="str">
        <f t="shared" si="3"/>
        <v/>
      </c>
      <c r="P72" s="45"/>
      <c r="Q72" s="64"/>
      <c r="R72" s="64"/>
    </row>
    <row r="73" spans="1:18" ht="14.25" customHeight="1" x14ac:dyDescent="0.25">
      <c r="A73" s="63">
        <f t="shared" si="2"/>
        <v>70</v>
      </c>
      <c r="B73" s="45"/>
      <c r="C73" s="45"/>
      <c r="D73" s="46"/>
      <c r="E73" s="52"/>
      <c r="F73" s="52"/>
      <c r="G73" s="53" t="str">
        <f>IF($E73="","",AVERAGE(VLOOKUP($E73,Lists!$K$1:$S$6,9,0),(VLOOKUP($F73,Lists!$L$1:$S$6,8,0))))</f>
        <v/>
      </c>
      <c r="H73" s="52"/>
      <c r="I73" s="52"/>
      <c r="J73" s="52"/>
      <c r="K73" s="52"/>
      <c r="L73" s="52"/>
      <c r="M73" s="52"/>
      <c r="N73" s="53" t="str">
        <f>IF($H73="","",(AVERAGE(VLOOKUP($H73,Lists!$M$1:$S$6,7,0),VLOOKUP($I73,Lists!$M$1:$S$6,7,0),VLOOKUP($J73,Lists!$M$1:$S$6,7,0),VLOOKUP($K73,Lists!$M$1:$S$6,7,0),VLOOKUP($L73,Lists!$R$1:$S$6,2,0),VLOOKUP($M73,Lists!$Q$1:$S$6,3,0))))</f>
        <v/>
      </c>
      <c r="O73" s="48" t="str">
        <f t="shared" si="3"/>
        <v/>
      </c>
      <c r="P73" s="45"/>
      <c r="Q73" s="64"/>
      <c r="R73" s="64"/>
    </row>
    <row r="74" spans="1:18" ht="14.25" customHeight="1" x14ac:dyDescent="0.25">
      <c r="A74" s="63">
        <f t="shared" si="2"/>
        <v>71</v>
      </c>
      <c r="B74" s="45"/>
      <c r="C74" s="45"/>
      <c r="D74" s="46"/>
      <c r="E74" s="52"/>
      <c r="F74" s="52"/>
      <c r="G74" s="53" t="str">
        <f>IF($E74="","",AVERAGE(VLOOKUP($E74,Lists!$K$1:$S$6,9,0),(VLOOKUP($F74,Lists!$L$1:$S$6,8,0))))</f>
        <v/>
      </c>
      <c r="H74" s="52"/>
      <c r="I74" s="52"/>
      <c r="J74" s="52"/>
      <c r="K74" s="52"/>
      <c r="L74" s="52"/>
      <c r="M74" s="52"/>
      <c r="N74" s="53" t="str">
        <f>IF($H74="","",(AVERAGE(VLOOKUP($H74,Lists!$M$1:$S$6,7,0),VLOOKUP($I74,Lists!$M$1:$S$6,7,0),VLOOKUP($J74,Lists!$M$1:$S$6,7,0),VLOOKUP($K74,Lists!$M$1:$S$6,7,0),VLOOKUP($L74,Lists!$R$1:$S$6,2,0),VLOOKUP($M74,Lists!$Q$1:$S$6,3,0))))</f>
        <v/>
      </c>
      <c r="O74" s="48" t="str">
        <f t="shared" si="3"/>
        <v/>
      </c>
      <c r="P74" s="45"/>
      <c r="Q74" s="64"/>
      <c r="R74" s="64"/>
    </row>
    <row r="75" spans="1:18" ht="14.25" customHeight="1" x14ac:dyDescent="0.25">
      <c r="A75" s="63">
        <f t="shared" si="2"/>
        <v>72</v>
      </c>
      <c r="B75" s="45"/>
      <c r="C75" s="45"/>
      <c r="D75" s="46"/>
      <c r="E75" s="52"/>
      <c r="F75" s="52"/>
      <c r="G75" s="53" t="str">
        <f>IF($E75="","",AVERAGE(VLOOKUP($E75,Lists!$K$1:$S$6,9,0),(VLOOKUP($F75,Lists!$L$1:$S$6,8,0))))</f>
        <v/>
      </c>
      <c r="H75" s="52"/>
      <c r="I75" s="52"/>
      <c r="J75" s="52"/>
      <c r="K75" s="52"/>
      <c r="L75" s="52"/>
      <c r="M75" s="52"/>
      <c r="N75" s="53" t="str">
        <f>IF($H75="","",(AVERAGE(VLOOKUP($H75,Lists!$M$1:$S$6,7,0),VLOOKUP($I75,Lists!$M$1:$S$6,7,0),VLOOKUP($J75,Lists!$M$1:$S$6,7,0),VLOOKUP($K75,Lists!$M$1:$S$6,7,0),VLOOKUP($L75,Lists!$R$1:$S$6,2,0),VLOOKUP($M75,Lists!$Q$1:$S$6,3,0))))</f>
        <v/>
      </c>
      <c r="O75" s="48" t="str">
        <f t="shared" si="3"/>
        <v/>
      </c>
      <c r="P75" s="45"/>
      <c r="Q75" s="64"/>
      <c r="R75" s="64"/>
    </row>
    <row r="76" spans="1:18" ht="14.25" customHeight="1" x14ac:dyDescent="0.25">
      <c r="A76" s="63">
        <f t="shared" si="2"/>
        <v>73</v>
      </c>
      <c r="B76" s="45"/>
      <c r="C76" s="45"/>
      <c r="D76" s="46"/>
      <c r="E76" s="52"/>
      <c r="F76" s="52"/>
      <c r="G76" s="53" t="str">
        <f>IF($E76="","",AVERAGE(VLOOKUP($E76,Lists!$K$1:$S$6,9,0),(VLOOKUP($F76,Lists!$L$1:$S$6,8,0))))</f>
        <v/>
      </c>
      <c r="H76" s="52"/>
      <c r="I76" s="52"/>
      <c r="J76" s="52"/>
      <c r="K76" s="52"/>
      <c r="L76" s="52"/>
      <c r="M76" s="52"/>
      <c r="N76" s="53" t="str">
        <f>IF($H76="","",(AVERAGE(VLOOKUP($H76,Lists!$M$1:$S$6,7,0),VLOOKUP($I76,Lists!$M$1:$S$6,7,0),VLOOKUP($J76,Lists!$M$1:$S$6,7,0),VLOOKUP($K76,Lists!$M$1:$S$6,7,0),VLOOKUP($L76,Lists!$R$1:$S$6,2,0),VLOOKUP($M76,Lists!$Q$1:$S$6,3,0))))</f>
        <v/>
      </c>
      <c r="O76" s="48" t="str">
        <f t="shared" si="3"/>
        <v/>
      </c>
      <c r="P76" s="45"/>
      <c r="Q76" s="64"/>
      <c r="R76" s="64"/>
    </row>
    <row r="77" spans="1:18" ht="14.25" customHeight="1" x14ac:dyDescent="0.25">
      <c r="A77" s="63">
        <f t="shared" si="2"/>
        <v>74</v>
      </c>
      <c r="B77" s="45"/>
      <c r="C77" s="45"/>
      <c r="D77" s="46"/>
      <c r="E77" s="52"/>
      <c r="F77" s="52"/>
      <c r="G77" s="53" t="str">
        <f>IF($E77="","",AVERAGE(VLOOKUP($E77,Lists!$K$1:$S$6,9,0),(VLOOKUP($F77,Lists!$L$1:$S$6,8,0))))</f>
        <v/>
      </c>
      <c r="H77" s="52"/>
      <c r="I77" s="52"/>
      <c r="J77" s="52"/>
      <c r="K77" s="52"/>
      <c r="L77" s="52"/>
      <c r="M77" s="52"/>
      <c r="N77" s="53" t="str">
        <f>IF($H77="","",(AVERAGE(VLOOKUP($H77,Lists!$M$1:$S$6,7,0),VLOOKUP($I77,Lists!$M$1:$S$6,7,0),VLOOKUP($J77,Lists!$M$1:$S$6,7,0),VLOOKUP($K77,Lists!$M$1:$S$6,7,0),VLOOKUP($L77,Lists!$R$1:$S$6,2,0),VLOOKUP($M77,Lists!$Q$1:$S$6,3,0))))</f>
        <v/>
      </c>
      <c r="O77" s="48" t="str">
        <f t="shared" si="3"/>
        <v/>
      </c>
      <c r="P77" s="45"/>
      <c r="Q77" s="64"/>
      <c r="R77" s="64"/>
    </row>
    <row r="78" spans="1:18" ht="14.25" customHeight="1" x14ac:dyDescent="0.25">
      <c r="A78" s="63">
        <f t="shared" si="2"/>
        <v>75</v>
      </c>
      <c r="B78" s="45"/>
      <c r="C78" s="45"/>
      <c r="D78" s="46"/>
      <c r="E78" s="52"/>
      <c r="F78" s="52"/>
      <c r="G78" s="53" t="str">
        <f>IF($E78="","",AVERAGE(VLOOKUP($E78,Lists!$K$1:$S$6,9,0),(VLOOKUP($F78,Lists!$L$1:$S$6,8,0))))</f>
        <v/>
      </c>
      <c r="H78" s="52"/>
      <c r="I78" s="52"/>
      <c r="J78" s="52"/>
      <c r="K78" s="52"/>
      <c r="L78" s="52"/>
      <c r="M78" s="52"/>
      <c r="N78" s="53" t="str">
        <f>IF($H78="","",(AVERAGE(VLOOKUP($H78,Lists!$M$1:$S$6,7,0),VLOOKUP($I78,Lists!$M$1:$S$6,7,0),VLOOKUP($J78,Lists!$M$1:$S$6,7,0),VLOOKUP($K78,Lists!$M$1:$S$6,7,0),VLOOKUP($L78,Lists!$R$1:$S$6,2,0),VLOOKUP($M78,Lists!$Q$1:$S$6,3,0))))</f>
        <v/>
      </c>
      <c r="O78" s="48" t="str">
        <f t="shared" si="3"/>
        <v/>
      </c>
      <c r="P78" s="45"/>
      <c r="Q78" s="64"/>
      <c r="R78" s="64"/>
    </row>
    <row r="79" spans="1:18" ht="14.25" customHeight="1" x14ac:dyDescent="0.25">
      <c r="A79" s="63">
        <f t="shared" si="2"/>
        <v>76</v>
      </c>
      <c r="B79" s="45"/>
      <c r="C79" s="45"/>
      <c r="D79" s="46"/>
      <c r="E79" s="52"/>
      <c r="F79" s="52"/>
      <c r="G79" s="53" t="str">
        <f>IF($E79="","",AVERAGE(VLOOKUP($E79,Lists!$K$1:$S$6,9,0),(VLOOKUP($F79,Lists!$L$1:$S$6,8,0))))</f>
        <v/>
      </c>
      <c r="H79" s="52"/>
      <c r="I79" s="52"/>
      <c r="J79" s="52"/>
      <c r="K79" s="52"/>
      <c r="L79" s="52"/>
      <c r="M79" s="52"/>
      <c r="N79" s="53" t="str">
        <f>IF($H79="","",(AVERAGE(VLOOKUP($H79,Lists!$M$1:$S$6,7,0),VLOOKUP($I79,Lists!$M$1:$S$6,7,0),VLOOKUP($J79,Lists!$M$1:$S$6,7,0),VLOOKUP($K79,Lists!$M$1:$S$6,7,0),VLOOKUP($L79,Lists!$R$1:$S$6,2,0),VLOOKUP($M79,Lists!$Q$1:$S$6,3,0))))</f>
        <v/>
      </c>
      <c r="O79" s="48" t="str">
        <f t="shared" si="3"/>
        <v/>
      </c>
      <c r="P79" s="45"/>
      <c r="Q79" s="64"/>
      <c r="R79" s="64"/>
    </row>
    <row r="80" spans="1:18" ht="14.25" customHeight="1" x14ac:dyDescent="0.25">
      <c r="A80" s="63">
        <f t="shared" si="2"/>
        <v>77</v>
      </c>
      <c r="B80" s="45"/>
      <c r="C80" s="45"/>
      <c r="D80" s="46"/>
      <c r="E80" s="52"/>
      <c r="F80" s="52"/>
      <c r="G80" s="53" t="str">
        <f>IF($E80="","",AVERAGE(VLOOKUP($E80,Lists!$K$1:$S$6,9,0),(VLOOKUP($F80,Lists!$L$1:$S$6,8,0))))</f>
        <v/>
      </c>
      <c r="H80" s="52"/>
      <c r="I80" s="52"/>
      <c r="J80" s="52"/>
      <c r="K80" s="52"/>
      <c r="L80" s="52"/>
      <c r="M80" s="52"/>
      <c r="N80" s="53" t="str">
        <f>IF($H80="","",(AVERAGE(VLOOKUP($H80,Lists!$M$1:$S$6,7,0),VLOOKUP($I80,Lists!$M$1:$S$6,7,0),VLOOKUP($J80,Lists!$M$1:$S$6,7,0),VLOOKUP($K80,Lists!$M$1:$S$6,7,0),VLOOKUP($L80,Lists!$R$1:$S$6,2,0),VLOOKUP($M80,Lists!$Q$1:$S$6,3,0))))</f>
        <v/>
      </c>
      <c r="O80" s="48" t="str">
        <f t="shared" si="3"/>
        <v/>
      </c>
      <c r="P80" s="45"/>
      <c r="Q80" s="64"/>
      <c r="R80" s="64"/>
    </row>
    <row r="81" spans="1:18" ht="14.25" customHeight="1" x14ac:dyDescent="0.25">
      <c r="A81" s="63">
        <f t="shared" si="2"/>
        <v>78</v>
      </c>
      <c r="B81" s="45"/>
      <c r="C81" s="45"/>
      <c r="D81" s="46"/>
      <c r="E81" s="52"/>
      <c r="F81" s="52"/>
      <c r="G81" s="53" t="str">
        <f>IF($E81="","",AVERAGE(VLOOKUP($E81,Lists!$K$1:$S$6,9,0),(VLOOKUP($F81,Lists!$L$1:$S$6,8,0))))</f>
        <v/>
      </c>
      <c r="H81" s="52"/>
      <c r="I81" s="52"/>
      <c r="J81" s="52"/>
      <c r="K81" s="52"/>
      <c r="L81" s="52"/>
      <c r="M81" s="52"/>
      <c r="N81" s="53" t="str">
        <f>IF($H81="","",(AVERAGE(VLOOKUP($H81,Lists!$M$1:$S$6,7,0),VLOOKUP($I81,Lists!$M$1:$S$6,7,0),VLOOKUP($J81,Lists!$M$1:$S$6,7,0),VLOOKUP($K81,Lists!$M$1:$S$6,7,0),VLOOKUP($L81,Lists!$R$1:$S$6,2,0),VLOOKUP($M81,Lists!$Q$1:$S$6,3,0))))</f>
        <v/>
      </c>
      <c r="O81" s="48" t="str">
        <f t="shared" si="3"/>
        <v/>
      </c>
      <c r="P81" s="45"/>
      <c r="Q81" s="64"/>
      <c r="R81" s="64"/>
    </row>
    <row r="82" spans="1:18" ht="14.25" customHeight="1" x14ac:dyDescent="0.25">
      <c r="A82" s="63">
        <f t="shared" si="2"/>
        <v>79</v>
      </c>
      <c r="B82" s="45"/>
      <c r="C82" s="45"/>
      <c r="D82" s="46"/>
      <c r="E82" s="52"/>
      <c r="F82" s="52"/>
      <c r="G82" s="53" t="str">
        <f>IF($E82="","",AVERAGE(VLOOKUP($E82,Lists!$K$1:$S$6,9,0),(VLOOKUP($F82,Lists!$L$1:$S$6,8,0))))</f>
        <v/>
      </c>
      <c r="H82" s="52"/>
      <c r="I82" s="52"/>
      <c r="J82" s="52"/>
      <c r="K82" s="52"/>
      <c r="L82" s="52"/>
      <c r="M82" s="52"/>
      <c r="N82" s="53" t="str">
        <f>IF($H82="","",(AVERAGE(VLOOKUP($H82,Lists!$M$1:$S$6,7,0),VLOOKUP($I82,Lists!$M$1:$S$6,7,0),VLOOKUP($J82,Lists!$M$1:$S$6,7,0),VLOOKUP($K82,Lists!$M$1:$S$6,7,0),VLOOKUP($L82,Lists!$R$1:$S$6,2,0),VLOOKUP($M82,Lists!$Q$1:$S$6,3,0))))</f>
        <v/>
      </c>
      <c r="O82" s="48" t="str">
        <f t="shared" si="3"/>
        <v/>
      </c>
      <c r="P82" s="45"/>
      <c r="Q82" s="64"/>
      <c r="R82" s="64"/>
    </row>
    <row r="83" spans="1:18" ht="14.25" customHeight="1" x14ac:dyDescent="0.25">
      <c r="A83" s="63">
        <f t="shared" si="2"/>
        <v>80</v>
      </c>
      <c r="B83" s="45"/>
      <c r="C83" s="45"/>
      <c r="D83" s="46"/>
      <c r="E83" s="52"/>
      <c r="F83" s="52"/>
      <c r="G83" s="53" t="str">
        <f>IF($E83="","",AVERAGE(VLOOKUP($E83,Lists!$K$1:$S$6,9,0),(VLOOKUP($F83,Lists!$L$1:$S$6,8,0))))</f>
        <v/>
      </c>
      <c r="H83" s="52"/>
      <c r="I83" s="52"/>
      <c r="J83" s="52"/>
      <c r="K83" s="52"/>
      <c r="L83" s="52"/>
      <c r="M83" s="52"/>
      <c r="N83" s="53" t="str">
        <f>IF($H83="","",(AVERAGE(VLOOKUP($H83,Lists!$M$1:$S$6,7,0),VLOOKUP($I83,Lists!$M$1:$S$6,7,0),VLOOKUP($J83,Lists!$M$1:$S$6,7,0),VLOOKUP($K83,Lists!$M$1:$S$6,7,0),VLOOKUP($L83,Lists!$R$1:$S$6,2,0),VLOOKUP($M83,Lists!$Q$1:$S$6,3,0))))</f>
        <v/>
      </c>
      <c r="O83" s="48" t="str">
        <f t="shared" si="3"/>
        <v/>
      </c>
      <c r="P83" s="45"/>
      <c r="Q83" s="64"/>
      <c r="R83" s="64"/>
    </row>
    <row r="84" spans="1:18" ht="14.25" customHeight="1" x14ac:dyDescent="0.25">
      <c r="A84" s="63">
        <f t="shared" si="2"/>
        <v>81</v>
      </c>
      <c r="B84" s="45"/>
      <c r="C84" s="45"/>
      <c r="D84" s="46"/>
      <c r="E84" s="52"/>
      <c r="F84" s="52"/>
      <c r="G84" s="53" t="str">
        <f>IF($E84="","",AVERAGE(VLOOKUP($E84,Lists!$K$1:$S$6,9,0),(VLOOKUP($F84,Lists!$L$1:$S$6,8,0))))</f>
        <v/>
      </c>
      <c r="H84" s="52"/>
      <c r="I84" s="52"/>
      <c r="J84" s="52"/>
      <c r="K84" s="52"/>
      <c r="L84" s="52"/>
      <c r="M84" s="52"/>
      <c r="N84" s="53" t="str">
        <f>IF($H84="","",(AVERAGE(VLOOKUP($H84,Lists!$M$1:$S$6,7,0),VLOOKUP($I84,Lists!$M$1:$S$6,7,0),VLOOKUP($J84,Lists!$M$1:$S$6,7,0),VLOOKUP($K84,Lists!$M$1:$S$6,7,0),VLOOKUP($L84,Lists!$R$1:$S$6,2,0),VLOOKUP($M84,Lists!$Q$1:$S$6,3,0))))</f>
        <v/>
      </c>
      <c r="O84" s="48" t="str">
        <f t="shared" si="3"/>
        <v/>
      </c>
      <c r="P84" s="45"/>
      <c r="Q84" s="64"/>
      <c r="R84" s="64"/>
    </row>
    <row r="85" spans="1:18" ht="14.25" customHeight="1" x14ac:dyDescent="0.25">
      <c r="A85" s="63">
        <f t="shared" si="2"/>
        <v>82</v>
      </c>
      <c r="B85" s="45"/>
      <c r="C85" s="45"/>
      <c r="D85" s="46"/>
      <c r="E85" s="52"/>
      <c r="F85" s="52"/>
      <c r="G85" s="53" t="str">
        <f>IF($E85="","",AVERAGE(VLOOKUP($E85,Lists!$K$1:$S$6,9,0),(VLOOKUP($F85,Lists!$L$1:$S$6,8,0))))</f>
        <v/>
      </c>
      <c r="H85" s="52"/>
      <c r="I85" s="52"/>
      <c r="J85" s="52"/>
      <c r="K85" s="52"/>
      <c r="L85" s="52"/>
      <c r="M85" s="52"/>
      <c r="N85" s="53" t="str">
        <f>IF($H85="","",(AVERAGE(VLOOKUP($H85,Lists!$M$1:$S$6,7,0),VLOOKUP($I85,Lists!$M$1:$S$6,7,0),VLOOKUP($J85,Lists!$M$1:$S$6,7,0),VLOOKUP($K85,Lists!$M$1:$S$6,7,0),VLOOKUP($L85,Lists!$R$1:$S$6,2,0),VLOOKUP($M85,Lists!$Q$1:$S$6,3,0))))</f>
        <v/>
      </c>
      <c r="O85" s="48" t="str">
        <f t="shared" si="3"/>
        <v/>
      </c>
      <c r="P85" s="45"/>
      <c r="Q85" s="64"/>
      <c r="R85" s="64"/>
    </row>
    <row r="86" spans="1:18" ht="14.25" customHeight="1" x14ac:dyDescent="0.25">
      <c r="A86" s="63">
        <f t="shared" si="2"/>
        <v>83</v>
      </c>
      <c r="B86" s="45"/>
      <c r="C86" s="45"/>
      <c r="D86" s="46"/>
      <c r="E86" s="52"/>
      <c r="F86" s="52"/>
      <c r="G86" s="53" t="str">
        <f>IF($E86="","",AVERAGE(VLOOKUP($E86,Lists!$K$1:$S$6,9,0),(VLOOKUP($F86,Lists!$L$1:$S$6,8,0))))</f>
        <v/>
      </c>
      <c r="H86" s="52"/>
      <c r="I86" s="52"/>
      <c r="J86" s="52"/>
      <c r="K86" s="52"/>
      <c r="L86" s="52"/>
      <c r="M86" s="52"/>
      <c r="N86" s="53" t="str">
        <f>IF($H86="","",(AVERAGE(VLOOKUP($H86,Lists!$M$1:$S$6,7,0),VLOOKUP($I86,Lists!$M$1:$S$6,7,0),VLOOKUP($J86,Lists!$M$1:$S$6,7,0),VLOOKUP($K86,Lists!$M$1:$S$6,7,0),VLOOKUP($L86,Lists!$R$1:$S$6,2,0),VLOOKUP($M86,Lists!$Q$1:$S$6,3,0))))</f>
        <v/>
      </c>
      <c r="O86" s="48" t="str">
        <f t="shared" si="3"/>
        <v/>
      </c>
      <c r="P86" s="45"/>
      <c r="Q86" s="64"/>
      <c r="R86" s="64"/>
    </row>
    <row r="87" spans="1:18" ht="14.25" customHeight="1" x14ac:dyDescent="0.25">
      <c r="A87" s="63">
        <f t="shared" si="2"/>
        <v>84</v>
      </c>
      <c r="B87" s="45"/>
      <c r="C87" s="45"/>
      <c r="D87" s="46"/>
      <c r="E87" s="52"/>
      <c r="F87" s="52"/>
      <c r="G87" s="53" t="str">
        <f>IF($E87="","",AVERAGE(VLOOKUP($E87,Lists!$K$1:$S$6,9,0),(VLOOKUP($F87,Lists!$L$1:$S$6,8,0))))</f>
        <v/>
      </c>
      <c r="H87" s="52"/>
      <c r="I87" s="52"/>
      <c r="J87" s="52"/>
      <c r="K87" s="52"/>
      <c r="L87" s="52"/>
      <c r="M87" s="52"/>
      <c r="N87" s="53" t="str">
        <f>IF($H87="","",(AVERAGE(VLOOKUP($H87,Lists!$M$1:$S$6,7,0),VLOOKUP($I87,Lists!$M$1:$S$6,7,0),VLOOKUP($J87,Lists!$M$1:$S$6,7,0),VLOOKUP($K87,Lists!$M$1:$S$6,7,0),VLOOKUP($L87,Lists!$R$1:$S$6,2,0),VLOOKUP($M87,Lists!$Q$1:$S$6,3,0))))</f>
        <v/>
      </c>
      <c r="O87" s="48" t="str">
        <f t="shared" si="3"/>
        <v/>
      </c>
      <c r="P87" s="45"/>
      <c r="Q87" s="64"/>
      <c r="R87" s="64"/>
    </row>
    <row r="88" spans="1:18" ht="14.25" customHeight="1" x14ac:dyDescent="0.25">
      <c r="A88" s="63">
        <f t="shared" si="2"/>
        <v>85</v>
      </c>
      <c r="B88" s="45"/>
      <c r="C88" s="45"/>
      <c r="D88" s="46"/>
      <c r="E88" s="52"/>
      <c r="F88" s="52"/>
      <c r="G88" s="53" t="str">
        <f>IF($E88="","",AVERAGE(VLOOKUP($E88,Lists!$K$1:$S$6,9,0),(VLOOKUP($F88,Lists!$L$1:$S$6,8,0))))</f>
        <v/>
      </c>
      <c r="H88" s="52"/>
      <c r="I88" s="52"/>
      <c r="J88" s="52"/>
      <c r="K88" s="52"/>
      <c r="L88" s="52"/>
      <c r="M88" s="52"/>
      <c r="N88" s="53" t="str">
        <f>IF($H88="","",(AVERAGE(VLOOKUP($H88,Lists!$M$1:$S$6,7,0),VLOOKUP($I88,Lists!$M$1:$S$6,7,0),VLOOKUP($J88,Lists!$M$1:$S$6,7,0),VLOOKUP($K88,Lists!$M$1:$S$6,7,0),VLOOKUP($L88,Lists!$R$1:$S$6,2,0),VLOOKUP($M88,Lists!$Q$1:$S$6,3,0))))</f>
        <v/>
      </c>
      <c r="O88" s="48" t="str">
        <f t="shared" si="3"/>
        <v/>
      </c>
      <c r="P88" s="45"/>
      <c r="Q88" s="64"/>
      <c r="R88" s="64"/>
    </row>
    <row r="89" spans="1:18" ht="14.25" customHeight="1" x14ac:dyDescent="0.25">
      <c r="A89" s="63">
        <f t="shared" si="2"/>
        <v>86</v>
      </c>
      <c r="B89" s="45"/>
      <c r="C89" s="45"/>
      <c r="D89" s="46"/>
      <c r="E89" s="52"/>
      <c r="F89" s="52"/>
      <c r="G89" s="53" t="str">
        <f>IF($E89="","",AVERAGE(VLOOKUP($E89,Lists!$K$1:$S$6,9,0),(VLOOKUP($F89,Lists!$L$1:$S$6,8,0))))</f>
        <v/>
      </c>
      <c r="H89" s="52"/>
      <c r="I89" s="52"/>
      <c r="J89" s="52"/>
      <c r="K89" s="52"/>
      <c r="L89" s="52"/>
      <c r="M89" s="52"/>
      <c r="N89" s="53" t="str">
        <f>IF($H89="","",(AVERAGE(VLOOKUP($H89,Lists!$M$1:$S$6,7,0),VLOOKUP($I89,Lists!$M$1:$S$6,7,0),VLOOKUP($J89,Lists!$M$1:$S$6,7,0),VLOOKUP($K89,Lists!$M$1:$S$6,7,0),VLOOKUP($L89,Lists!$R$1:$S$6,2,0),VLOOKUP($M89,Lists!$Q$1:$S$6,3,0))))</f>
        <v/>
      </c>
      <c r="O89" s="48" t="str">
        <f t="shared" si="3"/>
        <v/>
      </c>
      <c r="P89" s="45"/>
      <c r="Q89" s="64"/>
      <c r="R89" s="64"/>
    </row>
    <row r="90" spans="1:18" ht="14.25" customHeight="1" x14ac:dyDescent="0.25">
      <c r="A90" s="63">
        <f t="shared" si="2"/>
        <v>87</v>
      </c>
      <c r="B90" s="45"/>
      <c r="C90" s="45"/>
      <c r="D90" s="46"/>
      <c r="E90" s="52"/>
      <c r="F90" s="52"/>
      <c r="G90" s="53" t="str">
        <f>IF($E90="","",AVERAGE(VLOOKUP($E90,Lists!$K$1:$S$6,9,0),(VLOOKUP($F90,Lists!$L$1:$S$6,8,0))))</f>
        <v/>
      </c>
      <c r="H90" s="52"/>
      <c r="I90" s="52"/>
      <c r="J90" s="52"/>
      <c r="K90" s="52"/>
      <c r="L90" s="52"/>
      <c r="M90" s="52"/>
      <c r="N90" s="53" t="str">
        <f>IF($H90="","",(AVERAGE(VLOOKUP($H90,Lists!$M$1:$S$6,7,0),VLOOKUP($I90,Lists!$M$1:$S$6,7,0),VLOOKUP($J90,Lists!$M$1:$S$6,7,0),VLOOKUP($K90,Lists!$M$1:$S$6,7,0),VLOOKUP($L90,Lists!$R$1:$S$6,2,0),VLOOKUP($M90,Lists!$Q$1:$S$6,3,0))))</f>
        <v/>
      </c>
      <c r="O90" s="48" t="str">
        <f t="shared" si="3"/>
        <v/>
      </c>
      <c r="P90" s="45"/>
      <c r="Q90" s="64"/>
      <c r="R90" s="64"/>
    </row>
    <row r="91" spans="1:18" ht="14.25" customHeight="1" x14ac:dyDescent="0.25">
      <c r="A91" s="63">
        <f t="shared" si="2"/>
        <v>88</v>
      </c>
      <c r="B91" s="45"/>
      <c r="C91" s="45"/>
      <c r="D91" s="46"/>
      <c r="E91" s="52"/>
      <c r="F91" s="52"/>
      <c r="G91" s="53" t="str">
        <f>IF($E91="","",AVERAGE(VLOOKUP($E91,Lists!$K$1:$S$6,9,0),(VLOOKUP($F91,Lists!$L$1:$S$6,8,0))))</f>
        <v/>
      </c>
      <c r="H91" s="52"/>
      <c r="I91" s="52"/>
      <c r="J91" s="52"/>
      <c r="K91" s="52"/>
      <c r="L91" s="52"/>
      <c r="M91" s="52"/>
      <c r="N91" s="53" t="str">
        <f>IF($H91="","",(AVERAGE(VLOOKUP($H91,Lists!$M$1:$S$6,7,0),VLOOKUP($I91,Lists!$M$1:$S$6,7,0),VLOOKUP($J91,Lists!$M$1:$S$6,7,0),VLOOKUP($K91,Lists!$M$1:$S$6,7,0),VLOOKUP($L91,Lists!$R$1:$S$6,2,0),VLOOKUP($M91,Lists!$Q$1:$S$6,3,0))))</f>
        <v/>
      </c>
      <c r="O91" s="48" t="str">
        <f t="shared" si="3"/>
        <v/>
      </c>
      <c r="P91" s="45"/>
      <c r="Q91" s="64"/>
      <c r="R91" s="64"/>
    </row>
    <row r="92" spans="1:18" ht="14.25" customHeight="1" x14ac:dyDescent="0.25">
      <c r="A92" s="63">
        <f t="shared" si="2"/>
        <v>89</v>
      </c>
      <c r="B92" s="45"/>
      <c r="C92" s="45"/>
      <c r="D92" s="46"/>
      <c r="E92" s="52"/>
      <c r="F92" s="52"/>
      <c r="G92" s="53" t="str">
        <f>IF($E92="","",AVERAGE(VLOOKUP($E92,Lists!$K$1:$S$6,9,0),(VLOOKUP($F92,Lists!$L$1:$S$6,8,0))))</f>
        <v/>
      </c>
      <c r="H92" s="52"/>
      <c r="I92" s="52"/>
      <c r="J92" s="52"/>
      <c r="K92" s="52"/>
      <c r="L92" s="52"/>
      <c r="M92" s="52"/>
      <c r="N92" s="53" t="str">
        <f>IF($H92="","",(AVERAGE(VLOOKUP($H92,Lists!$M$1:$S$6,7,0),VLOOKUP($I92,Lists!$M$1:$S$6,7,0),VLOOKUP($J92,Lists!$M$1:$S$6,7,0),VLOOKUP($K92,Lists!$M$1:$S$6,7,0),VLOOKUP($L92,Lists!$R$1:$S$6,2,0),VLOOKUP($M92,Lists!$Q$1:$S$6,3,0))))</f>
        <v/>
      </c>
      <c r="O92" s="48" t="str">
        <f t="shared" si="3"/>
        <v/>
      </c>
      <c r="P92" s="45"/>
      <c r="Q92" s="64"/>
      <c r="R92" s="64"/>
    </row>
    <row r="93" spans="1:18" ht="14.25" customHeight="1" x14ac:dyDescent="0.25">
      <c r="A93" s="63">
        <f t="shared" si="2"/>
        <v>90</v>
      </c>
      <c r="B93" s="45"/>
      <c r="C93" s="45"/>
      <c r="D93" s="46"/>
      <c r="E93" s="52"/>
      <c r="F93" s="52"/>
      <c r="G93" s="53" t="str">
        <f>IF($E93="","",AVERAGE(VLOOKUP($E93,Lists!$K$1:$S$6,9,0),(VLOOKUP($F93,Lists!$L$1:$S$6,8,0))))</f>
        <v/>
      </c>
      <c r="H93" s="52"/>
      <c r="I93" s="52"/>
      <c r="J93" s="52"/>
      <c r="K93" s="52"/>
      <c r="L93" s="52"/>
      <c r="M93" s="52"/>
      <c r="N93" s="53" t="str">
        <f>IF($H93="","",(AVERAGE(VLOOKUP($H93,Lists!$M$1:$S$6,7,0),VLOOKUP($I93,Lists!$M$1:$S$6,7,0),VLOOKUP($J93,Lists!$M$1:$S$6,7,0),VLOOKUP($K93,Lists!$M$1:$S$6,7,0),VLOOKUP($L93,Lists!$R$1:$S$6,2,0),VLOOKUP($M93,Lists!$Q$1:$S$6,3,0))))</f>
        <v/>
      </c>
      <c r="O93" s="48" t="str">
        <f t="shared" si="3"/>
        <v/>
      </c>
      <c r="P93" s="45"/>
      <c r="Q93" s="64"/>
      <c r="R93" s="64"/>
    </row>
    <row r="94" spans="1:18" ht="14.25" customHeight="1" x14ac:dyDescent="0.25">
      <c r="A94" s="63">
        <f t="shared" si="2"/>
        <v>91</v>
      </c>
      <c r="B94" s="45"/>
      <c r="C94" s="45"/>
      <c r="D94" s="46"/>
      <c r="E94" s="52"/>
      <c r="F94" s="52"/>
      <c r="G94" s="53" t="str">
        <f>IF($E94="","",AVERAGE(VLOOKUP($E94,Lists!$K$1:$S$6,9,0),(VLOOKUP($F94,Lists!$L$1:$S$6,8,0))))</f>
        <v/>
      </c>
      <c r="H94" s="52"/>
      <c r="I94" s="52"/>
      <c r="J94" s="52"/>
      <c r="K94" s="52"/>
      <c r="L94" s="52"/>
      <c r="M94" s="52"/>
      <c r="N94" s="53" t="str">
        <f>IF($H94="","",(AVERAGE(VLOOKUP($H94,Lists!$M$1:$S$6,7,0),VLOOKUP($I94,Lists!$M$1:$S$6,7,0),VLOOKUP($J94,Lists!$M$1:$S$6,7,0),VLOOKUP($K94,Lists!$M$1:$S$6,7,0),VLOOKUP($L94,Lists!$R$1:$S$6,2,0),VLOOKUP($M94,Lists!$Q$1:$S$6,3,0))))</f>
        <v/>
      </c>
      <c r="O94" s="48" t="str">
        <f t="shared" si="3"/>
        <v/>
      </c>
      <c r="P94" s="45"/>
      <c r="Q94" s="64"/>
      <c r="R94" s="64"/>
    </row>
    <row r="95" spans="1:18" ht="14.25" customHeight="1" x14ac:dyDescent="0.25">
      <c r="A95" s="63">
        <f t="shared" si="2"/>
        <v>92</v>
      </c>
      <c r="B95" s="45"/>
      <c r="C95" s="45"/>
      <c r="D95" s="46"/>
      <c r="E95" s="52"/>
      <c r="F95" s="52"/>
      <c r="G95" s="53" t="str">
        <f>IF($E95="","",AVERAGE(VLOOKUP($E95,Lists!$K$1:$S$6,9,0),(VLOOKUP($F95,Lists!$L$1:$S$6,8,0))))</f>
        <v/>
      </c>
      <c r="H95" s="52"/>
      <c r="I95" s="52"/>
      <c r="J95" s="52"/>
      <c r="K95" s="52"/>
      <c r="L95" s="52"/>
      <c r="M95" s="52"/>
      <c r="N95" s="53" t="str">
        <f>IF($H95="","",(AVERAGE(VLOOKUP($H95,Lists!$M$1:$S$6,7,0),VLOOKUP($I95,Lists!$M$1:$S$6,7,0),VLOOKUP($J95,Lists!$M$1:$S$6,7,0),VLOOKUP($K95,Lists!$M$1:$S$6,7,0),VLOOKUP($L95,Lists!$R$1:$S$6,2,0),VLOOKUP($M95,Lists!$Q$1:$S$6,3,0))))</f>
        <v/>
      </c>
      <c r="O95" s="48" t="str">
        <f t="shared" si="3"/>
        <v/>
      </c>
      <c r="P95" s="45"/>
      <c r="Q95" s="64"/>
      <c r="R95" s="64"/>
    </row>
    <row r="96" spans="1:18" ht="14.25" customHeight="1" x14ac:dyDescent="0.25">
      <c r="A96" s="63">
        <f t="shared" si="2"/>
        <v>93</v>
      </c>
      <c r="B96" s="45"/>
      <c r="C96" s="45"/>
      <c r="D96" s="46"/>
      <c r="E96" s="52"/>
      <c r="F96" s="52"/>
      <c r="G96" s="53" t="str">
        <f>IF($E96="","",AVERAGE(VLOOKUP($E96,Lists!$K$1:$S$6,9,0),(VLOOKUP($F96,Lists!$L$1:$S$6,8,0))))</f>
        <v/>
      </c>
      <c r="H96" s="52"/>
      <c r="I96" s="52"/>
      <c r="J96" s="52"/>
      <c r="K96" s="52"/>
      <c r="L96" s="52"/>
      <c r="M96" s="52"/>
      <c r="N96" s="53" t="str">
        <f>IF($H96="","",(AVERAGE(VLOOKUP($H96,Lists!$M$1:$S$6,7,0),VLOOKUP($I96,Lists!$M$1:$S$6,7,0),VLOOKUP($J96,Lists!$M$1:$S$6,7,0),VLOOKUP($K96,Lists!$M$1:$S$6,7,0),VLOOKUP($L96,Lists!$R$1:$S$6,2,0),VLOOKUP($M96,Lists!$Q$1:$S$6,3,0))))</f>
        <v/>
      </c>
      <c r="O96" s="48" t="str">
        <f t="shared" si="3"/>
        <v/>
      </c>
      <c r="P96" s="45"/>
      <c r="Q96" s="64"/>
      <c r="R96" s="64"/>
    </row>
    <row r="97" spans="1:18" ht="14.25" customHeight="1" x14ac:dyDescent="0.25">
      <c r="A97" s="63">
        <f t="shared" si="2"/>
        <v>94</v>
      </c>
      <c r="B97" s="45"/>
      <c r="C97" s="45"/>
      <c r="D97" s="46"/>
      <c r="E97" s="52"/>
      <c r="F97" s="52"/>
      <c r="G97" s="53" t="str">
        <f>IF($E97="","",AVERAGE(VLOOKUP($E97,Lists!$K$1:$S$6,9,0),(VLOOKUP($F97,Lists!$L$1:$S$6,8,0))))</f>
        <v/>
      </c>
      <c r="H97" s="52"/>
      <c r="I97" s="52"/>
      <c r="J97" s="52"/>
      <c r="K97" s="52"/>
      <c r="L97" s="52"/>
      <c r="M97" s="52"/>
      <c r="N97" s="53" t="str">
        <f>IF($H97="","",(AVERAGE(VLOOKUP($H97,Lists!$M$1:$S$6,7,0),VLOOKUP($I97,Lists!$M$1:$S$6,7,0),VLOOKUP($J97,Lists!$M$1:$S$6,7,0),VLOOKUP($K97,Lists!$M$1:$S$6,7,0),VLOOKUP($L97,Lists!$R$1:$S$6,2,0),VLOOKUP($M97,Lists!$Q$1:$S$6,3,0))))</f>
        <v/>
      </c>
      <c r="O97" s="48" t="str">
        <f t="shared" si="3"/>
        <v/>
      </c>
      <c r="P97" s="45"/>
      <c r="Q97" s="64"/>
      <c r="R97" s="64"/>
    </row>
    <row r="98" spans="1:18" ht="14.25" customHeight="1" x14ac:dyDescent="0.25">
      <c r="A98" s="63">
        <f t="shared" si="2"/>
        <v>95</v>
      </c>
      <c r="B98" s="45"/>
      <c r="C98" s="45"/>
      <c r="D98" s="46"/>
      <c r="E98" s="52"/>
      <c r="F98" s="52"/>
      <c r="G98" s="53" t="str">
        <f>IF($E98="","",AVERAGE(VLOOKUP($E98,Lists!$K$1:$S$6,9,0),(VLOOKUP($F98,Lists!$L$1:$S$6,8,0))))</f>
        <v/>
      </c>
      <c r="H98" s="52"/>
      <c r="I98" s="52"/>
      <c r="J98" s="52"/>
      <c r="K98" s="52"/>
      <c r="L98" s="52"/>
      <c r="M98" s="52"/>
      <c r="N98" s="53" t="str">
        <f>IF($H98="","",(AVERAGE(VLOOKUP($H98,Lists!$M$1:$S$6,7,0),VLOOKUP($I98,Lists!$M$1:$S$6,7,0),VLOOKUP($J98,Lists!$M$1:$S$6,7,0),VLOOKUP($K98,Lists!$M$1:$S$6,7,0),VLOOKUP($L98,Lists!$R$1:$S$6,2,0),VLOOKUP($M98,Lists!$Q$1:$S$6,3,0))))</f>
        <v/>
      </c>
      <c r="O98" s="48" t="str">
        <f t="shared" si="3"/>
        <v/>
      </c>
      <c r="P98" s="45"/>
      <c r="Q98" s="64"/>
      <c r="R98" s="64"/>
    </row>
    <row r="99" spans="1:18" ht="14.25" customHeight="1" x14ac:dyDescent="0.25">
      <c r="A99" s="63">
        <f t="shared" si="2"/>
        <v>96</v>
      </c>
      <c r="B99" s="45"/>
      <c r="C99" s="45"/>
      <c r="D99" s="46"/>
      <c r="E99" s="52"/>
      <c r="F99" s="52"/>
      <c r="G99" s="53" t="str">
        <f>IF($E99="","",AVERAGE(VLOOKUP($E99,Lists!$K$1:$S$6,9,0),(VLOOKUP($F99,Lists!$L$1:$S$6,8,0))))</f>
        <v/>
      </c>
      <c r="H99" s="52"/>
      <c r="I99" s="52"/>
      <c r="J99" s="52"/>
      <c r="K99" s="52"/>
      <c r="L99" s="52"/>
      <c r="M99" s="52"/>
      <c r="N99" s="53" t="str">
        <f>IF($H99="","",(AVERAGE(VLOOKUP($H99,Lists!$M$1:$S$6,7,0),VLOOKUP($I99,Lists!$M$1:$S$6,7,0),VLOOKUP($J99,Lists!$M$1:$S$6,7,0),VLOOKUP($K99,Lists!$M$1:$S$6,7,0),VLOOKUP($L99,Lists!$R$1:$S$6,2,0),VLOOKUP($M99,Lists!$Q$1:$S$6,3,0))))</f>
        <v/>
      </c>
      <c r="O99" s="48" t="str">
        <f t="shared" si="3"/>
        <v/>
      </c>
      <c r="P99" s="45"/>
      <c r="Q99" s="64"/>
      <c r="R99" s="64"/>
    </row>
    <row r="100" spans="1:18" ht="14.25" customHeight="1" x14ac:dyDescent="0.25">
      <c r="A100" s="63">
        <f t="shared" si="2"/>
        <v>97</v>
      </c>
      <c r="B100" s="45"/>
      <c r="C100" s="45"/>
      <c r="D100" s="46"/>
      <c r="E100" s="52"/>
      <c r="F100" s="52"/>
      <c r="G100" s="53" t="str">
        <f>IF($E100="","",AVERAGE(VLOOKUP($E100,Lists!$K$1:$S$6,9,0),(VLOOKUP($F100,Lists!$L$1:$S$6,8,0))))</f>
        <v/>
      </c>
      <c r="H100" s="52"/>
      <c r="I100" s="52"/>
      <c r="J100" s="52"/>
      <c r="K100" s="52"/>
      <c r="L100" s="52"/>
      <c r="M100" s="52"/>
      <c r="N100" s="53" t="str">
        <f>IF($H100="","",(AVERAGE(VLOOKUP($H100,Lists!$M$1:$S$6,7,0),VLOOKUP($I100,Lists!$M$1:$S$6,7,0),VLOOKUP($J100,Lists!$M$1:$S$6,7,0),VLOOKUP($K100,Lists!$M$1:$S$6,7,0),VLOOKUP($L100,Lists!$R$1:$S$6,2,0),VLOOKUP($M100,Lists!$Q$1:$S$6,3,0))))</f>
        <v/>
      </c>
      <c r="O100" s="48" t="str">
        <f t="shared" si="3"/>
        <v/>
      </c>
      <c r="P100" s="45"/>
      <c r="Q100" s="64"/>
      <c r="R100" s="64"/>
    </row>
    <row r="101" spans="1:18" ht="14.25" customHeight="1" x14ac:dyDescent="0.25">
      <c r="A101" s="63">
        <f t="shared" si="2"/>
        <v>98</v>
      </c>
      <c r="B101" s="45"/>
      <c r="C101" s="45"/>
      <c r="D101" s="46"/>
      <c r="E101" s="52"/>
      <c r="F101" s="52"/>
      <c r="G101" s="53" t="str">
        <f>IF($E101="","",AVERAGE(VLOOKUP($E101,Lists!$K$1:$S$6,9,0),(VLOOKUP($F101,Lists!$L$1:$S$6,8,0))))</f>
        <v/>
      </c>
      <c r="H101" s="52"/>
      <c r="I101" s="52"/>
      <c r="J101" s="52"/>
      <c r="K101" s="52"/>
      <c r="L101" s="52"/>
      <c r="M101" s="52"/>
      <c r="N101" s="53" t="str">
        <f>IF($H101="","",(AVERAGE(VLOOKUP($H101,Lists!$M$1:$S$6,7,0),VLOOKUP($I101,Lists!$M$1:$S$6,7,0),VLOOKUP($J101,Lists!$M$1:$S$6,7,0),VLOOKUP($K101,Lists!$M$1:$S$6,7,0),VLOOKUP($L101,Lists!$R$1:$S$6,2,0),VLOOKUP($M101,Lists!$Q$1:$S$6,3,0))))</f>
        <v/>
      </c>
      <c r="O101" s="48" t="str">
        <f t="shared" si="3"/>
        <v/>
      </c>
      <c r="P101" s="45"/>
      <c r="Q101" s="64"/>
      <c r="R101" s="64"/>
    </row>
    <row r="102" spans="1:18" ht="14.25" customHeight="1" x14ac:dyDescent="0.25">
      <c r="A102" s="63">
        <f t="shared" si="2"/>
        <v>99</v>
      </c>
      <c r="B102" s="45"/>
      <c r="C102" s="45"/>
      <c r="D102" s="46"/>
      <c r="E102" s="52"/>
      <c r="F102" s="52"/>
      <c r="G102" s="53" t="str">
        <f>IF($E102="","",AVERAGE(VLOOKUP($E102,Lists!$K$1:$S$6,9,0),(VLOOKUP($F102,Lists!$L$1:$S$6,8,0))))</f>
        <v/>
      </c>
      <c r="H102" s="52"/>
      <c r="I102" s="52"/>
      <c r="J102" s="52"/>
      <c r="K102" s="52"/>
      <c r="L102" s="52"/>
      <c r="M102" s="52"/>
      <c r="N102" s="53" t="str">
        <f>IF($H102="","",(AVERAGE(VLOOKUP($H102,Lists!$M$1:$S$6,7,0),VLOOKUP($I102,Lists!$M$1:$S$6,7,0),VLOOKUP($J102,Lists!$M$1:$S$6,7,0),VLOOKUP($K102,Lists!$M$1:$S$6,7,0),VLOOKUP($L102,Lists!$R$1:$S$6,2,0),VLOOKUP($M102,Lists!$Q$1:$S$6,3,0))))</f>
        <v/>
      </c>
      <c r="O102" s="48" t="str">
        <f t="shared" si="3"/>
        <v/>
      </c>
      <c r="P102" s="45"/>
      <c r="Q102" s="64"/>
      <c r="R102" s="64"/>
    </row>
    <row r="103" spans="1:18" ht="14.25" customHeight="1" x14ac:dyDescent="0.25">
      <c r="A103" s="63">
        <f t="shared" si="2"/>
        <v>100</v>
      </c>
      <c r="B103" s="45"/>
      <c r="C103" s="45"/>
      <c r="D103" s="46"/>
      <c r="E103" s="52"/>
      <c r="F103" s="52"/>
      <c r="G103" s="53" t="str">
        <f>IF($E103="","",AVERAGE(VLOOKUP($E103,Lists!$K$1:$S$6,9,0),(VLOOKUP($F103,Lists!$L$1:$S$6,8,0))))</f>
        <v/>
      </c>
      <c r="H103" s="52"/>
      <c r="I103" s="52"/>
      <c r="J103" s="52"/>
      <c r="K103" s="52"/>
      <c r="L103" s="52"/>
      <c r="M103" s="52"/>
      <c r="N103" s="53" t="str">
        <f>IF($H103="","",(AVERAGE(VLOOKUP($H103,Lists!$M$1:$S$6,7,0),VLOOKUP($I103,Lists!$M$1:$S$6,7,0),VLOOKUP($J103,Lists!$M$1:$S$6,7,0),VLOOKUP($K103,Lists!$M$1:$S$6,7,0),VLOOKUP($L103,Lists!$R$1:$S$6,2,0),VLOOKUP($M103,Lists!$Q$1:$S$6,3,0))))</f>
        <v/>
      </c>
      <c r="O103" s="48" t="str">
        <f t="shared" si="3"/>
        <v/>
      </c>
      <c r="P103" s="45"/>
      <c r="Q103" s="64"/>
      <c r="R103" s="64"/>
    </row>
  </sheetData>
  <sheetProtection sheet="1" objects="1" scenarios="1" formatCells="0" formatColumns="0" formatRows="0" insertRows="0" deleteRows="0" selectLockedCells="1" sort="0" autoFilter="0"/>
  <mergeCells count="12">
    <mergeCell ref="G2:G3"/>
    <mergeCell ref="A2:A3"/>
    <mergeCell ref="B2:B3"/>
    <mergeCell ref="C2:C3"/>
    <mergeCell ref="E2:F2"/>
    <mergeCell ref="D2:D3"/>
    <mergeCell ref="R2:R3"/>
    <mergeCell ref="H2:M2"/>
    <mergeCell ref="N2:N3"/>
    <mergeCell ref="O2:O3"/>
    <mergeCell ref="P2:P3"/>
    <mergeCell ref="Q2:Q3"/>
  </mergeCells>
  <conditionalFormatting sqref="O4:O103">
    <cfRule type="cellIs" priority="3" stopIfTrue="1" operator="equal">
      <formula>""</formula>
    </cfRule>
  </conditionalFormatting>
  <dataValidations count="9">
    <dataValidation type="list" allowBlank="1" showInputMessage="1" showErrorMessage="1" sqref="Q4:Q103" xr:uid="{00000000-0002-0000-0300-000000000000}">
      <formula1>Success</formula1>
    </dataValidation>
    <dataValidation allowBlank="1" showErrorMessage="1" errorTitle="Error" error="Please select an option from the drop down list." sqref="G4:G103 N4:N103" xr:uid="{00000000-0002-0000-0300-000001000000}"/>
    <dataValidation type="list" allowBlank="1" showErrorMessage="1" errorTitle="Error" error="Please select an option from the drop down list." sqref="H4:K103" xr:uid="{00000000-0002-0000-0300-000002000000}">
      <formula1>Potential</formula1>
    </dataValidation>
    <dataValidation type="list" allowBlank="1" showErrorMessage="1" errorTitle="Error" error="Please select an option from the drop down list." sqref="F4:F103" xr:uid="{00000000-0002-0000-0300-000003000000}">
      <formula1>Occurrences</formula1>
    </dataValidation>
    <dataValidation type="list" allowBlank="1" showErrorMessage="1" errorTitle="Error" error="Please select an option from the drop down list." sqref="E4:E103" xr:uid="{00000000-0002-0000-0300-000004000000}">
      <formula1>Likelihood</formula1>
    </dataValidation>
    <dataValidation type="list" allowBlank="1" showInputMessage="1" showErrorMessage="1" sqref="B4:B103 D4:D101" xr:uid="{00000000-0002-0000-0300-000005000000}">
      <formula1>Process</formula1>
    </dataValidation>
    <dataValidation type="list" allowBlank="1" showErrorMessage="1" errorTitle="Error" error="Please select an option from the drop down list." sqref="L4:L103" xr:uid="{00000000-0002-0000-0300-000006000000}">
      <formula1>opprep</formula1>
    </dataValidation>
    <dataValidation type="list" allowBlank="1" showErrorMessage="1" errorTitle="Error" error="Please select an option from the drop down list." sqref="M4:M103" xr:uid="{00000000-0002-0000-0300-000007000000}">
      <formula1>cost</formula1>
    </dataValidation>
    <dataValidation type="list" allowBlank="1" showInputMessage="1" showErrorMessage="1" sqref="R4:R103" xr:uid="{00000000-0002-0000-0300-000008000000}">
      <formula1>"OPEN,CLOSED"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F5A60BB-BA87-49CC-BA5E-C73C572CE711}">
            <xm:f>$O4&lt;Lists!$A$2</xm:f>
            <x14:dxf>
              <fill>
                <patternFill>
                  <bgColor theme="0" tint="-0.14996795556505021"/>
                </patternFill>
              </fill>
            </x14:dxf>
          </x14:cfRule>
          <xm:sqref>P4:R103</xm:sqref>
        </x14:conditionalFormatting>
        <x14:conditionalFormatting xmlns:xm="http://schemas.microsoft.com/office/excel/2006/main">
          <x14:cfRule type="cellIs" priority="14" stopIfTrue="1" operator="greaterThanOrEqual" id="{804B5E51-90D4-461A-955E-4562E3E7A786}">
            <xm:f>Lists!$A$2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O4:O103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2"/>
  <sheetViews>
    <sheetView showGridLines="0" tabSelected="1" zoomScaleNormal="100" workbookViewId="0"/>
  </sheetViews>
  <sheetFormatPr defaultColWidth="9.109375" defaultRowHeight="14.4" x14ac:dyDescent="0.3"/>
  <cols>
    <col min="1" max="1" width="24.77734375" style="1" bestFit="1" customWidth="1"/>
    <col min="2" max="2" width="1.77734375" style="1" customWidth="1"/>
    <col min="3" max="3" width="22.88671875" style="1" customWidth="1"/>
    <col min="4" max="4" width="1.77734375" style="1" customWidth="1"/>
    <col min="5" max="5" width="9.109375" style="14"/>
    <col min="6" max="6" width="13.6640625" style="14" customWidth="1"/>
    <col min="7" max="7" width="27.77734375" style="14" customWidth="1"/>
    <col min="8" max="8" width="14.88671875" style="14" customWidth="1"/>
    <col min="9" max="9" width="19.109375" style="68" customWidth="1"/>
    <col min="10" max="10" width="1.77734375" style="1" customWidth="1"/>
    <col min="11" max="11" width="27.21875" style="1" bestFit="1" customWidth="1"/>
    <col min="12" max="12" width="30.88671875" style="1" bestFit="1" customWidth="1"/>
    <col min="13" max="14" width="10.21875" style="1" bestFit="1" customWidth="1"/>
    <col min="15" max="16" width="11.6640625" style="1" bestFit="1" customWidth="1"/>
    <col min="17" max="17" width="12.33203125" style="1" customWidth="1"/>
    <col min="18" max="18" width="16.21875" style="1" bestFit="1" customWidth="1"/>
    <col min="19" max="19" width="5.77734375" style="1" bestFit="1" customWidth="1"/>
    <col min="20" max="20" width="23" style="1" bestFit="1" customWidth="1"/>
    <col min="21" max="21" width="1.77734375" style="1" customWidth="1"/>
    <col min="22" max="22" width="91.109375" style="1" customWidth="1"/>
    <col min="23" max="16384" width="9.109375" style="1"/>
  </cols>
  <sheetData>
    <row r="1" spans="1:22" ht="18" x14ac:dyDescent="0.3">
      <c r="A1" s="7" t="s">
        <v>240</v>
      </c>
      <c r="C1" s="7" t="s">
        <v>80</v>
      </c>
      <c r="E1" s="30" t="s">
        <v>12</v>
      </c>
      <c r="F1" s="30" t="s">
        <v>13</v>
      </c>
      <c r="G1" s="30" t="s">
        <v>17</v>
      </c>
      <c r="H1" s="30" t="s">
        <v>3</v>
      </c>
      <c r="I1" s="30" t="s">
        <v>19</v>
      </c>
      <c r="K1" s="13" t="s">
        <v>61</v>
      </c>
      <c r="L1" s="13" t="s">
        <v>75</v>
      </c>
      <c r="M1" s="13" t="s">
        <v>76</v>
      </c>
      <c r="N1" s="13" t="s">
        <v>107</v>
      </c>
      <c r="O1" s="13" t="s">
        <v>108</v>
      </c>
      <c r="P1" s="13" t="s">
        <v>77</v>
      </c>
      <c r="Q1" s="13" t="s">
        <v>143</v>
      </c>
      <c r="R1" s="13" t="s">
        <v>77</v>
      </c>
      <c r="S1" s="13" t="s">
        <v>78</v>
      </c>
      <c r="T1" s="13" t="s">
        <v>79</v>
      </c>
      <c r="V1" s="17"/>
    </row>
    <row r="2" spans="1:22" ht="18" x14ac:dyDescent="0.3">
      <c r="A2" s="8">
        <v>12</v>
      </c>
      <c r="C2" s="8">
        <v>8</v>
      </c>
      <c r="E2" s="23" t="s">
        <v>7</v>
      </c>
      <c r="F2" s="23" t="s">
        <v>21</v>
      </c>
      <c r="G2" s="23" t="s">
        <v>45</v>
      </c>
      <c r="H2" s="23" t="s">
        <v>42</v>
      </c>
      <c r="I2" s="68" t="s">
        <v>23</v>
      </c>
      <c r="J2" s="20"/>
      <c r="K2" s="23" t="s">
        <v>81</v>
      </c>
      <c r="L2" s="23" t="s">
        <v>82</v>
      </c>
      <c r="M2" s="23" t="s">
        <v>83</v>
      </c>
      <c r="N2" s="23" t="s">
        <v>83</v>
      </c>
      <c r="O2" s="23" t="s">
        <v>109</v>
      </c>
      <c r="P2" s="23" t="s">
        <v>110</v>
      </c>
      <c r="Q2" s="23" t="s">
        <v>89</v>
      </c>
      <c r="R2" s="23" t="s">
        <v>84</v>
      </c>
      <c r="S2" s="22">
        <v>1</v>
      </c>
      <c r="T2" s="23" t="s">
        <v>85</v>
      </c>
    </row>
    <row r="3" spans="1:22" x14ac:dyDescent="0.3">
      <c r="C3" s="31" t="s">
        <v>184</v>
      </c>
      <c r="E3" s="23" t="s">
        <v>6</v>
      </c>
      <c r="F3" s="23" t="s">
        <v>14</v>
      </c>
      <c r="G3" s="23" t="s">
        <v>123</v>
      </c>
      <c r="H3" s="23" t="s">
        <v>43</v>
      </c>
      <c r="I3" s="68" t="s">
        <v>215</v>
      </c>
      <c r="J3" s="20"/>
      <c r="K3" s="23" t="s">
        <v>86</v>
      </c>
      <c r="L3" s="23" t="s">
        <v>87</v>
      </c>
      <c r="M3" s="23" t="s">
        <v>88</v>
      </c>
      <c r="N3" s="23" t="s">
        <v>112</v>
      </c>
      <c r="O3" s="23" t="s">
        <v>139</v>
      </c>
      <c r="P3" s="23" t="s">
        <v>111</v>
      </c>
      <c r="Q3" s="23" t="s">
        <v>138</v>
      </c>
      <c r="R3" s="23" t="s">
        <v>90</v>
      </c>
      <c r="S3" s="22">
        <v>2</v>
      </c>
      <c r="T3" s="23" t="s">
        <v>91</v>
      </c>
    </row>
    <row r="4" spans="1:22" ht="18" x14ac:dyDescent="0.3">
      <c r="C4" s="8">
        <v>5</v>
      </c>
      <c r="E4" s="23"/>
      <c r="F4" s="23" t="s">
        <v>15</v>
      </c>
      <c r="G4" s="23" t="s">
        <v>37</v>
      </c>
      <c r="H4" s="23" t="s">
        <v>18</v>
      </c>
      <c r="I4" s="68" t="s">
        <v>216</v>
      </c>
      <c r="J4" s="20"/>
      <c r="K4" s="23" t="s">
        <v>92</v>
      </c>
      <c r="L4" s="23" t="s">
        <v>124</v>
      </c>
      <c r="M4" s="23" t="s">
        <v>93</v>
      </c>
      <c r="N4" s="23" t="s">
        <v>121</v>
      </c>
      <c r="O4" s="23" t="s">
        <v>98</v>
      </c>
      <c r="P4" s="23" t="s">
        <v>93</v>
      </c>
      <c r="Q4" s="23" t="s">
        <v>98</v>
      </c>
      <c r="R4" s="23" t="s">
        <v>94</v>
      </c>
      <c r="S4" s="22">
        <v>3</v>
      </c>
      <c r="T4" s="23" t="s">
        <v>95</v>
      </c>
    </row>
    <row r="5" spans="1:22" x14ac:dyDescent="0.3">
      <c r="E5" s="23"/>
      <c r="F5" s="23" t="s">
        <v>16</v>
      </c>
      <c r="G5" s="23" t="s">
        <v>36</v>
      </c>
      <c r="I5" s="68" t="s">
        <v>217</v>
      </c>
      <c r="J5" s="20"/>
      <c r="K5" s="23" t="s">
        <v>96</v>
      </c>
      <c r="L5" s="23" t="s">
        <v>97</v>
      </c>
      <c r="M5" s="23" t="s">
        <v>14</v>
      </c>
      <c r="N5" s="23" t="s">
        <v>14</v>
      </c>
      <c r="O5" s="23" t="s">
        <v>138</v>
      </c>
      <c r="P5" s="23" t="s">
        <v>113</v>
      </c>
      <c r="Q5" s="23" t="s">
        <v>139</v>
      </c>
      <c r="R5" s="23" t="s">
        <v>99</v>
      </c>
      <c r="S5" s="22">
        <v>4</v>
      </c>
      <c r="T5" s="23" t="s">
        <v>100</v>
      </c>
    </row>
    <row r="6" spans="1:22" x14ac:dyDescent="0.3">
      <c r="E6" s="23"/>
      <c r="F6" s="23"/>
      <c r="G6" s="23" t="s">
        <v>37</v>
      </c>
      <c r="H6" s="23"/>
      <c r="I6" s="68" t="s">
        <v>231</v>
      </c>
      <c r="J6" s="20"/>
      <c r="K6" s="23" t="s">
        <v>101</v>
      </c>
      <c r="L6" s="23" t="s">
        <v>102</v>
      </c>
      <c r="M6" s="23" t="s">
        <v>103</v>
      </c>
      <c r="N6" s="23" t="s">
        <v>122</v>
      </c>
      <c r="O6" s="23" t="s">
        <v>89</v>
      </c>
      <c r="P6" s="23" t="s">
        <v>114</v>
      </c>
      <c r="Q6" s="23" t="s">
        <v>104</v>
      </c>
      <c r="R6" s="23" t="s">
        <v>105</v>
      </c>
      <c r="S6" s="22">
        <v>5</v>
      </c>
      <c r="T6" s="23" t="s">
        <v>106</v>
      </c>
    </row>
    <row r="7" spans="1:22" x14ac:dyDescent="0.3">
      <c r="E7" s="23"/>
      <c r="F7" s="23"/>
      <c r="G7" s="23" t="s">
        <v>140</v>
      </c>
      <c r="H7" s="23"/>
      <c r="J7" s="20"/>
      <c r="K7" s="20"/>
      <c r="L7" s="19"/>
      <c r="M7" s="20"/>
      <c r="N7" s="20"/>
      <c r="O7" s="20"/>
      <c r="P7" s="20"/>
      <c r="Q7" s="20"/>
      <c r="R7" s="20"/>
      <c r="S7" s="20"/>
      <c r="T7" s="20"/>
    </row>
    <row r="8" spans="1:22" x14ac:dyDescent="0.3">
      <c r="E8" s="23"/>
      <c r="F8" s="23"/>
      <c r="G8" s="23" t="s">
        <v>38</v>
      </c>
      <c r="H8" s="23"/>
      <c r="J8" s="20"/>
      <c r="K8" s="20"/>
      <c r="L8" s="19"/>
      <c r="M8" s="20"/>
      <c r="N8" s="20"/>
      <c r="O8" s="20"/>
      <c r="P8" s="20"/>
      <c r="Q8" s="20"/>
      <c r="R8" s="20"/>
      <c r="S8" s="20"/>
      <c r="T8" s="20"/>
    </row>
    <row r="9" spans="1:22" x14ac:dyDescent="0.3">
      <c r="A9" s="1" t="s">
        <v>189</v>
      </c>
      <c r="E9" s="23"/>
      <c r="F9" s="23"/>
      <c r="G9" s="23" t="s">
        <v>39</v>
      </c>
      <c r="H9" s="23"/>
      <c r="J9" s="20"/>
      <c r="K9" s="20"/>
      <c r="L9" s="19"/>
      <c r="M9" s="20"/>
      <c r="N9" s="20"/>
      <c r="O9" s="20"/>
      <c r="P9" s="20"/>
      <c r="Q9" s="20"/>
      <c r="R9" s="20"/>
      <c r="S9" s="20"/>
      <c r="T9" s="20"/>
    </row>
    <row r="10" spans="1:22" x14ac:dyDescent="0.3">
      <c r="A10" s="32" t="s">
        <v>190</v>
      </c>
      <c r="C10" s="33">
        <f>COUNTIF('Opp Register'!R4:R103,"OPEN")</f>
        <v>0</v>
      </c>
      <c r="E10" s="23"/>
      <c r="F10" s="23"/>
      <c r="G10" s="23" t="s">
        <v>47</v>
      </c>
      <c r="H10" s="23"/>
      <c r="J10" s="20"/>
      <c r="K10" s="20"/>
      <c r="L10" s="19"/>
      <c r="M10" s="20"/>
      <c r="N10" s="20"/>
      <c r="O10" s="20"/>
      <c r="P10" s="20"/>
      <c r="Q10" s="20"/>
      <c r="R10" s="20"/>
      <c r="S10" s="20"/>
      <c r="T10" s="20"/>
    </row>
    <row r="11" spans="1:22" x14ac:dyDescent="0.3">
      <c r="A11" s="32" t="s">
        <v>191</v>
      </c>
      <c r="C11" s="33">
        <f>COUNTIF('Opp Register'!R4:R103,"CLOSED")</f>
        <v>0</v>
      </c>
      <c r="E11" s="23"/>
      <c r="F11" s="23"/>
      <c r="G11" s="23" t="s">
        <v>40</v>
      </c>
      <c r="H11" s="23"/>
      <c r="J11" s="20"/>
      <c r="K11" s="20"/>
      <c r="L11" s="19"/>
      <c r="M11" s="20"/>
      <c r="N11" s="20"/>
      <c r="O11" s="20"/>
      <c r="P11" s="20"/>
      <c r="Q11" s="20"/>
      <c r="R11" s="20"/>
      <c r="S11" s="20"/>
      <c r="T11" s="20"/>
    </row>
    <row r="12" spans="1:22" x14ac:dyDescent="0.3">
      <c r="A12" s="32" t="s">
        <v>192</v>
      </c>
      <c r="C12" s="33">
        <f>COUNTA('Opp Register'!C4:C103)</f>
        <v>0</v>
      </c>
      <c r="E12" s="23"/>
      <c r="F12" s="23"/>
      <c r="G12" s="23" t="s">
        <v>20</v>
      </c>
      <c r="H12" s="23"/>
      <c r="J12" s="20"/>
      <c r="K12" s="20"/>
      <c r="L12" s="19"/>
      <c r="M12" s="20"/>
      <c r="N12" s="20"/>
      <c r="O12" s="20"/>
      <c r="P12" s="20"/>
      <c r="Q12" s="20"/>
      <c r="R12" s="20"/>
      <c r="S12" s="20"/>
      <c r="T12" s="20"/>
    </row>
    <row r="13" spans="1:22" x14ac:dyDescent="0.3">
      <c r="A13" s="32" t="str">
        <f>T2</f>
        <v>Opportunity Failed</v>
      </c>
      <c r="C13" s="33">
        <f>COUNTIF('Opp Register'!$Q$4:$Q$103,Lists!A13)</f>
        <v>0</v>
      </c>
      <c r="E13" s="19"/>
      <c r="F13" s="19"/>
      <c r="G13" s="19"/>
      <c r="H13" s="19"/>
      <c r="J13" s="19"/>
      <c r="K13" s="19"/>
      <c r="L13" s="19"/>
      <c r="M13" s="19"/>
      <c r="N13" s="20"/>
      <c r="O13" s="20"/>
      <c r="P13" s="20"/>
      <c r="Q13" s="20"/>
      <c r="R13" s="20"/>
      <c r="S13" s="20"/>
      <c r="T13" s="20"/>
    </row>
    <row r="14" spans="1:22" x14ac:dyDescent="0.3">
      <c r="A14" s="32" t="str">
        <f>T3</f>
        <v>Opportunity Abandoned</v>
      </c>
      <c r="C14" s="33">
        <f>COUNTIF('Opp Register'!$Q$4:$Q$103,Lists!A14)</f>
        <v>0</v>
      </c>
      <c r="E14" s="21"/>
      <c r="F14" s="21"/>
      <c r="G14" s="21"/>
      <c r="H14" s="21"/>
      <c r="J14" s="21"/>
      <c r="K14" s="21"/>
      <c r="L14" s="21"/>
      <c r="M14" s="21"/>
      <c r="N14" s="20"/>
      <c r="O14" s="19"/>
      <c r="P14" s="20"/>
      <c r="Q14" s="20"/>
      <c r="R14" s="20"/>
      <c r="S14" s="20"/>
      <c r="T14" s="20"/>
    </row>
    <row r="15" spans="1:22" x14ac:dyDescent="0.3">
      <c r="A15" s="32" t="str">
        <f>T4</f>
        <v>Met some expectations</v>
      </c>
      <c r="C15" s="33">
        <f>COUNTIF('Opp Register'!$Q$4:$Q$103,Lists!A15)</f>
        <v>0</v>
      </c>
      <c r="E15" s="15"/>
      <c r="F15" s="15"/>
      <c r="G15" s="15"/>
      <c r="H15" s="15"/>
      <c r="J15" s="15"/>
      <c r="K15" s="15"/>
      <c r="L15" s="15"/>
      <c r="M15" s="15"/>
      <c r="O15" s="14"/>
      <c r="V15" s="17" t="s">
        <v>186</v>
      </c>
    </row>
    <row r="16" spans="1:22" ht="18" customHeight="1" x14ac:dyDescent="0.3">
      <c r="A16" s="32" t="str">
        <f>T5</f>
        <v>Met all expectations</v>
      </c>
      <c r="C16" s="33">
        <f>COUNTIF('Opp Register'!$Q$4:$Q$103,Lists!A16)</f>
        <v>0</v>
      </c>
      <c r="E16" s="15"/>
      <c r="F16" s="15"/>
      <c r="G16" s="15"/>
      <c r="H16" s="15"/>
      <c r="J16" s="16"/>
      <c r="K16" s="16"/>
      <c r="L16" s="16"/>
      <c r="M16" s="16"/>
      <c r="V16" s="18" t="s">
        <v>194</v>
      </c>
    </row>
    <row r="17" spans="1:22" x14ac:dyDescent="0.3">
      <c r="A17" s="32" t="str">
        <f>T6</f>
        <v>Exceeded expectations</v>
      </c>
      <c r="C17" s="33">
        <f>COUNTIF('Opp Register'!$Q$4:$Q$103,Lists!A17)</f>
        <v>0</v>
      </c>
      <c r="E17" s="15"/>
      <c r="F17" s="15"/>
      <c r="G17" s="15"/>
      <c r="H17" s="15"/>
      <c r="J17" s="16"/>
      <c r="K17" s="16"/>
      <c r="L17" s="16"/>
      <c r="M17" s="16"/>
      <c r="V17" s="17"/>
    </row>
    <row r="18" spans="1:22" x14ac:dyDescent="0.3">
      <c r="E18" s="15"/>
      <c r="F18" s="15"/>
      <c r="G18" s="15"/>
      <c r="H18" s="15"/>
      <c r="J18" s="16"/>
      <c r="K18" s="16"/>
      <c r="L18" s="16"/>
      <c r="M18" s="16"/>
      <c r="V18" s="17" t="str">
        <f>CONCATENATE(V15,C2,V17,V16,C4," and ",C2,")")</f>
        <v>(Required for risk factors &gt;=8, 
suggested for risk factors between 5 and 8)</v>
      </c>
    </row>
    <row r="19" spans="1:22" x14ac:dyDescent="0.3">
      <c r="E19" s="15"/>
      <c r="F19" s="15"/>
      <c r="G19" s="15"/>
      <c r="H19" s="15"/>
      <c r="J19" s="16"/>
      <c r="K19" s="16"/>
      <c r="L19" s="16"/>
      <c r="M19" s="16"/>
      <c r="V19" s="17"/>
    </row>
    <row r="20" spans="1:22" x14ac:dyDescent="0.3">
      <c r="A20" s="1" t="s">
        <v>193</v>
      </c>
      <c r="E20" s="15"/>
      <c r="F20" s="15"/>
      <c r="G20" s="15"/>
      <c r="H20" s="15"/>
      <c r="J20" s="16"/>
      <c r="K20" s="16"/>
      <c r="L20" s="16"/>
      <c r="M20" s="16"/>
      <c r="V20" s="17"/>
    </row>
    <row r="21" spans="1:22" ht="28.8" x14ac:dyDescent="0.3">
      <c r="A21" s="32" t="s">
        <v>195</v>
      </c>
      <c r="C21" s="33">
        <f>COUNTA('Risk Register'!B4:B103)</f>
        <v>0</v>
      </c>
      <c r="E21" s="15"/>
      <c r="F21" s="15"/>
      <c r="G21" s="15"/>
      <c r="H21" s="15"/>
      <c r="J21" s="16"/>
      <c r="K21" s="16"/>
      <c r="L21" s="16"/>
      <c r="M21" s="16"/>
      <c r="V21" s="18" t="s">
        <v>187</v>
      </c>
    </row>
    <row r="22" spans="1:22" ht="28.8" x14ac:dyDescent="0.3">
      <c r="A22" s="32" t="s">
        <v>196</v>
      </c>
      <c r="C22" s="33">
        <f>COUNTIF('Risk Register'!N4:N103,"&gt;="&amp;Lists!C2)</f>
        <v>0</v>
      </c>
      <c r="V22" s="18" t="s">
        <v>188</v>
      </c>
    </row>
    <row r="23" spans="1:22" x14ac:dyDescent="0.3">
      <c r="A23" s="32" t="s">
        <v>197</v>
      </c>
      <c r="C23" s="33">
        <f>C21-C22-C24</f>
        <v>0</v>
      </c>
      <c r="V23" s="17"/>
    </row>
    <row r="24" spans="1:22" x14ac:dyDescent="0.3">
      <c r="A24" s="32" t="s">
        <v>198</v>
      </c>
      <c r="C24" s="33">
        <f>COUNTIF('Risk Register'!N4:N103,"&lt;"&amp;Lists!C4)</f>
        <v>0</v>
      </c>
      <c r="V24" s="17" t="str">
        <f>CONCATENATE(V21,A2,V22)</f>
        <v>Opportunity Pursuit Plan
(suggested for Opp Factors &gt;=12)
 May reference external planning document</v>
      </c>
    </row>
    <row r="25" spans="1:22" x14ac:dyDescent="0.3">
      <c r="V25" s="17"/>
    </row>
    <row r="33" spans="1:1" x14ac:dyDescent="0.3">
      <c r="A33" s="32"/>
    </row>
    <row r="34" spans="1:1" x14ac:dyDescent="0.3">
      <c r="A34" s="32"/>
    </row>
    <row r="51" spans="1:1" x14ac:dyDescent="0.3">
      <c r="A51" s="32"/>
    </row>
    <row r="52" spans="1:1" x14ac:dyDescent="0.3">
      <c r="A52" s="32"/>
    </row>
  </sheetData>
  <sheetProtection selectLockedCells="1"/>
  <conditionalFormatting sqref="Q1:T1 Q2:S6 H13:M15 O14:O15 E25:I1048576 E17:H24 E6:I16 E5:G5 I1:I1048576 E1:I4">
    <cfRule type="cellIs" dxfId="7" priority="11" operator="notEqual">
      <formula>""</formula>
    </cfRule>
  </conditionalFormatting>
  <conditionalFormatting sqref="K1:P1">
    <cfRule type="cellIs" dxfId="6" priority="10" operator="notEqual">
      <formula>""</formula>
    </cfRule>
  </conditionalFormatting>
  <conditionalFormatting sqref="K2:K6">
    <cfRule type="cellIs" dxfId="5" priority="9" operator="notEqual">
      <formula>""</formula>
    </cfRule>
  </conditionalFormatting>
  <conditionalFormatting sqref="L2:L7">
    <cfRule type="cellIs" dxfId="4" priority="8" operator="notEqual">
      <formula>""</formula>
    </cfRule>
  </conditionalFormatting>
  <conditionalFormatting sqref="M2:N6">
    <cfRule type="cellIs" dxfId="3" priority="7" operator="notEqual">
      <formula>""</formula>
    </cfRule>
  </conditionalFormatting>
  <conditionalFormatting sqref="O2:P6">
    <cfRule type="cellIs" dxfId="2" priority="6" operator="notEqual">
      <formula>""</formula>
    </cfRule>
  </conditionalFormatting>
  <conditionalFormatting sqref="L8:L12">
    <cfRule type="cellIs" dxfId="1" priority="4" operator="notEqual">
      <formula>""</formula>
    </cfRule>
  </conditionalFormatting>
  <conditionalFormatting sqref="T2:T6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Parties</vt:lpstr>
      <vt:lpstr>Issues</vt:lpstr>
      <vt:lpstr>Risk Register</vt:lpstr>
      <vt:lpstr>Opp Register</vt:lpstr>
      <vt:lpstr>Lists</vt:lpstr>
      <vt:lpstr>correction</vt:lpstr>
      <vt:lpstr>cost</vt:lpstr>
      <vt:lpstr>Likelihood</vt:lpstr>
      <vt:lpstr>Occurrences</vt:lpstr>
      <vt:lpstr>opprep</vt:lpstr>
      <vt:lpstr>Potential</vt:lpstr>
      <vt:lpstr>riskrep</vt:lpstr>
      <vt:lpstr>Success</vt:lpstr>
      <vt:lpstr>Violation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Oxebridge Totally Free ISO 9001 QMS Template Kit</dc:title>
  <dc:creator>Oxebridge Quality Resources www.oxebridge.com;Christopher Paris</dc:creator>
  <cp:lastModifiedBy>Chris Paris</cp:lastModifiedBy>
  <cp:lastPrinted>2015-08-31T13:20:08Z</cp:lastPrinted>
  <dcterms:created xsi:type="dcterms:W3CDTF">2015-08-31T12:23:57Z</dcterms:created>
  <dcterms:modified xsi:type="dcterms:W3CDTF">2018-09-12T14:39:46Z</dcterms:modified>
  <cp:category>ISO 9001:2015;ISO 9001 Procedures</cp:category>
</cp:coreProperties>
</file>